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Лист1 (2)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33" i="1" l="1"/>
  <c r="D131" i="1"/>
  <c r="C102" i="1"/>
  <c r="H87" i="1"/>
  <c r="G87" i="1"/>
  <c r="G84" i="1"/>
  <c r="G81" i="1" s="1"/>
  <c r="I81" i="1"/>
  <c r="H81" i="1"/>
  <c r="F81" i="1"/>
  <c r="C79" i="1"/>
  <c r="E77" i="1"/>
  <c r="C77" i="1"/>
  <c r="E76" i="1"/>
  <c r="C76" i="1"/>
  <c r="C75" i="1" s="1"/>
  <c r="I75" i="1"/>
  <c r="H75" i="1"/>
  <c r="G75" i="1"/>
  <c r="F75" i="1"/>
  <c r="D75" i="1"/>
  <c r="E74" i="1"/>
  <c r="E73" i="1"/>
  <c r="C73" i="1"/>
  <c r="E72" i="1"/>
  <c r="E71" i="1"/>
  <c r="C71" i="1"/>
  <c r="E70" i="1"/>
  <c r="C70" i="1"/>
  <c r="E69" i="1"/>
  <c r="D69" i="1"/>
  <c r="C69" i="1"/>
  <c r="I68" i="1"/>
  <c r="H68" i="1"/>
  <c r="H66" i="1" s="1"/>
  <c r="G68" i="1"/>
  <c r="G66" i="1" s="1"/>
  <c r="F68" i="1"/>
  <c r="F66" i="1" s="1"/>
  <c r="C68" i="1"/>
  <c r="E67" i="1"/>
  <c r="D67" i="1"/>
  <c r="D66" i="1" s="1"/>
  <c r="D126" i="1" s="1"/>
  <c r="C67" i="1"/>
  <c r="I66" i="1"/>
  <c r="I126" i="1" s="1"/>
  <c r="E51" i="1"/>
  <c r="E50" i="1" s="1"/>
  <c r="I50" i="1"/>
  <c r="I65" i="1" s="1"/>
  <c r="I125" i="1" s="1"/>
  <c r="H50" i="1"/>
  <c r="H65" i="1" s="1"/>
  <c r="H125" i="1" s="1"/>
  <c r="G50" i="1"/>
  <c r="G65" i="1" s="1"/>
  <c r="G125" i="1" s="1"/>
  <c r="F50" i="1"/>
  <c r="F65" i="1" s="1"/>
  <c r="F125" i="1" s="1"/>
  <c r="D50" i="1"/>
  <c r="D65" i="1" s="1"/>
  <c r="D125" i="1" s="1"/>
  <c r="C50" i="1"/>
  <c r="C65" i="1" s="1"/>
  <c r="C125" i="1" s="1"/>
  <c r="E49" i="1"/>
  <c r="G126" i="1" l="1"/>
  <c r="E81" i="1"/>
  <c r="F126" i="1"/>
  <c r="H126" i="1"/>
  <c r="E75" i="1"/>
  <c r="E65" i="1"/>
  <c r="E125" i="1" s="1"/>
  <c r="C66" i="1"/>
  <c r="C126" i="1" s="1"/>
</calcChain>
</file>

<file path=xl/sharedStrings.xml><?xml version="1.0" encoding="utf-8"?>
<sst xmlns="http://schemas.openxmlformats.org/spreadsheetml/2006/main" count="161" uniqueCount="152">
  <si>
    <t xml:space="preserve">ЗАТВЕРДЖЕНО   </t>
  </si>
  <si>
    <t xml:space="preserve">Рішення  </t>
  </si>
  <si>
    <t>Додаток 1</t>
  </si>
  <si>
    <t xml:space="preserve">до Порядку складання, затвердження та контролю </t>
  </si>
  <si>
    <t xml:space="preserve">виконання фінансових планів комунального некомерційного </t>
  </si>
  <si>
    <t xml:space="preserve">підприєства охорони здоров’я </t>
  </si>
  <si>
    <t>"РОЗГЛЯНУТО"</t>
  </si>
  <si>
    <t>"ПОГОДЖЕНО"</t>
  </si>
  <si>
    <t>"____" _______________ 20      р.</t>
  </si>
  <si>
    <t>Проєкт</t>
  </si>
  <si>
    <t>Х</t>
  </si>
  <si>
    <t>Попередній</t>
  </si>
  <si>
    <t>Уточнений</t>
  </si>
  <si>
    <t>М.П.</t>
  </si>
  <si>
    <t>Зміни</t>
  </si>
  <si>
    <t>зробити позначку "Х"</t>
  </si>
  <si>
    <t>Коди</t>
  </si>
  <si>
    <t xml:space="preserve">Підприємство  </t>
  </si>
  <si>
    <t xml:space="preserve">Комунальне підприємство «Гребінківське житлово-комунальне господарство" виконкому Гребінківської селищної ради Білоцерківського району Київської області   </t>
  </si>
  <si>
    <t xml:space="preserve">за ЄДРПОУ </t>
  </si>
  <si>
    <t>35803738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</si>
  <si>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</si>
  <si>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</si>
  <si>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</si>
  <si>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</si>
  <si>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Київська область Білоцерківський  район смт Гребінки</t>
  </si>
  <si>
    <t>за КОАТУУ</t>
  </si>
  <si>
    <r>
      <rPr>
        <sz val="16"/>
        <rFont val="Times New Roman"/>
        <charset val="204"/>
      </rPr>
      <t xml:space="preserve">Орган державного управління  </t>
    </r>
    <r>
      <rPr>
        <b/>
        <i/>
        <sz val="16"/>
        <rFont val="Times New Roman"/>
        <charset val="204"/>
      </rPr>
      <t xml:space="preserve"> </t>
    </r>
  </si>
  <si>
    <t>Гребінківська селищна рада</t>
  </si>
  <si>
    <t>за СПОДУ</t>
  </si>
  <si>
    <t xml:space="preserve">Галузь     </t>
  </si>
  <si>
    <t>Комунальна</t>
  </si>
  <si>
    <t>за ЗКГНГ</t>
  </si>
  <si>
    <t xml:space="preserve">Вид економічної діяльності    </t>
  </si>
  <si>
    <t>Забір, очищення та постачання води</t>
  </si>
  <si>
    <t xml:space="preserve">за  КВЕД  </t>
  </si>
  <si>
    <t>36.00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</si>
  <si>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</si>
  <si>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</si>
  <si>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</si>
  <si>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</si>
  <si>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 xml:space="preserve">Місцезнаходження  </t>
  </si>
  <si>
    <t>08662, Київська область, Білоцерківський р-н, смт Гребінки, пр.Науки, 2</t>
  </si>
  <si>
    <t xml:space="preserve">Телефон </t>
  </si>
  <si>
    <t>+380673472920</t>
  </si>
  <si>
    <t>Керівник</t>
  </si>
  <si>
    <t>Директор Михайло ПАРФЬОНОВ</t>
  </si>
  <si>
    <t>ФІНАНСОВИЙ ПЛАН ПІДПРИЄМСТВА НА 2024 рік</t>
  </si>
  <si>
    <t xml:space="preserve"> грн.</t>
  </si>
  <si>
    <t>Найменування показника</t>
  </si>
  <si>
    <t xml:space="preserve">Код рядка </t>
  </si>
  <si>
    <t>Факт минулого року 2022</t>
  </si>
  <si>
    <t>Фінансовий план поточного року (9 місяців)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</si>
  <si>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</si>
  <si>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</si>
  <si>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</si>
  <si>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</si>
  <si>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</si>
  <si>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</si>
  <si>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</si>
  <si>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</si>
  <si>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</si>
  <si>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Дохід з місцевого бюджету за цільовими програмами, в т.ч.</t>
  </si>
  <si>
    <t xml:space="preserve">Дохід з місцевого бюджету </t>
  </si>
  <si>
    <t>Дохід з районного бюджету</t>
  </si>
  <si>
    <t>Дохід за рахунок субвенції на соціально-економічний розвиток</t>
  </si>
  <si>
    <t>Дохід за рахунок субвенції на реконструкцію</t>
  </si>
  <si>
    <t>дотація з державного бюджету</t>
  </si>
  <si>
    <t>Інші доходи від операційної діяльності, в т.ч.:</t>
  </si>
  <si>
    <t>Дохід від відсотків банку</t>
  </si>
  <si>
    <t>Дохід від оренди майна в тому числі залишки на початок року</t>
  </si>
  <si>
    <t>Дохід від відшкодування комунальних послуг</t>
  </si>
  <si>
    <t>Дохід від платних послуг</t>
  </si>
  <si>
    <t>Благодійні кошти та негрошова допомога</t>
  </si>
  <si>
    <r>
      <t xml:space="preserve">Цільові надходження  інших коштів </t>
    </r>
    <r>
      <rPr>
        <sz val="14"/>
        <color theme="0"/>
        <rFont val="Times New Roman"/>
        <charset val="204"/>
      </rPr>
      <t>( централізоване постачання вакцин та інших медикаментів, обладнання, засобів ідивідуального захисту та інше)</t>
    </r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</si>
  <si>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</si>
  <si>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</si>
  <si>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Разом (сума рядків 100,110,120,130, 150, 160)</t>
  </si>
  <si>
    <t>Витрати за власні кошти:</t>
  </si>
  <si>
    <t>Оплата праці</t>
  </si>
  <si>
    <t>Нарахування на оплату праці</t>
  </si>
  <si>
    <t>Предмети, матеріали, обладнання та інвентар</t>
  </si>
  <si>
    <t>Витрати на електронергію</t>
  </si>
  <si>
    <t>Витрати на талони на утилізацію</t>
  </si>
  <si>
    <t>Оплата послуг (крім комунальних)</t>
  </si>
  <si>
    <t>Витрати на паливно-мастильні матеріали</t>
  </si>
  <si>
    <t>Соціальне забезпечення (виплата лікарняних)</t>
  </si>
  <si>
    <t>Інші операційні витрати (податки, збори, обов'язкові платежі, навчання)</t>
  </si>
  <si>
    <t>Податок на додану вартість</t>
  </si>
  <si>
    <t>262.1</t>
  </si>
  <si>
    <t>Рента за користування надрами)</t>
  </si>
  <si>
    <t>262.2</t>
  </si>
  <si>
    <t>Капітальні видатки на придбання автомобіля</t>
  </si>
  <si>
    <t xml:space="preserve">Капітальні видатки на придбання іншого обладнання </t>
  </si>
  <si>
    <t>Витрати за кошти місцевого бюджету:</t>
  </si>
  <si>
    <t>Послуги з виготовлення сміттєвих контейнерів</t>
  </si>
  <si>
    <t>Придбання сміттєзбирального автомобіля з заднім завантаженням</t>
  </si>
  <si>
    <t>Придбання сміттєвих євро контейнерів 1,1 м3, контейнерів для роздільного сміття</t>
  </si>
  <si>
    <t>Придбання трактора</t>
  </si>
  <si>
    <t>Вирати на придбання запчастин до спецтезніки</t>
  </si>
  <si>
    <t>Прибдання навісного обладнання до трактора</t>
  </si>
  <si>
    <t>Облаштування загально-будинкових вузлів комерційного обліку</t>
  </si>
  <si>
    <t>Придбання тракторно фронтального навантажувача</t>
  </si>
  <si>
    <t>Придбання трубопровідної арматури та сантехінчних виробів</t>
  </si>
  <si>
    <t>Амортизація</t>
  </si>
  <si>
    <t>Витрати за кошти спеціального фонду ( відсотки банку оренди )</t>
  </si>
  <si>
    <t xml:space="preserve">Оновлення матеріальної технічної баз ( придбання обладнання меблів) </t>
  </si>
  <si>
    <t>Цільові витрати  інших коштів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</si>
  <si>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</si>
  <si>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</si>
  <si>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</si>
  <si>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</si>
  <si>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</si>
  <si>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</si>
  <si>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витрати(комісія банку)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</si>
  <si>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</si>
  <si>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</si>
  <si>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</si>
  <si>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</si>
  <si>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</si>
  <si>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</si>
  <si>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</si>
  <si>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</si>
  <si>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</si>
  <si>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</si>
  <si>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</si>
  <si>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</si>
  <si>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</si>
  <si>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</si>
  <si>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</si>
  <si>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</si>
  <si>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</si>
  <si>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</si>
  <si>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</si>
  <si>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</si>
  <si>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</si>
  <si>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</si>
  <si>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</si>
  <si>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</si>
  <si>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</si>
  <si>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</si>
  <si>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</si>
  <si>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</si>
  <si>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</si>
  <si>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 xml:space="preserve">Директор </t>
  </si>
  <si>
    <t>_________________________</t>
  </si>
  <si>
    <t>Михайло ПАРФЬОНОВ</t>
  </si>
  <si>
    <t xml:space="preserve">                        (підпис)</t>
  </si>
  <si>
    <t xml:space="preserve">         (ініціали, прізвище)    </t>
  </si>
  <si>
    <t>Головний бухгалтер</t>
  </si>
  <si>
    <t>Оксана ДИБОВСЬКА</t>
  </si>
  <si>
    <t xml:space="preserve">                         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</si>
</sst>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.0_);_(* \(#,##0.0\);_(* &quot;-&quot;_);_(@_)"/>
    <numFmt numFmtId="166" formatCode="0.00_ "/>
    <numFmt numFmtId="167" formatCode="_(* #,##0.00_);_(* \(#,##0.00\);_(* &quot;-&quot;_);_(@_)"/>
    <numFmt numFmtId="168" formatCode="_(* #,##0_);_(* \(#,##0\);_(* &quot;-&quot;_);_(@_)"/>
    <numFmt numFmtId="169" formatCode="_-* #,##0.00\ _₽_-;\-* #,##0.00\ _₽_-;_-* &quot;-&quot;??\ _₽_-;_-@_-"/>
    <numFmt numFmtId="170" formatCode="#,##0.0"/>
  </numFmts>
  <fonts count="22" x14ac:knownFonts="1"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4"/>
      <name val="Times New Roman"/>
      <charset val="204"/>
    </font>
    <font>
      <sz val="14"/>
      <color theme="0"/>
      <name val="Times New Roman"/>
      <charset val="204"/>
    </font>
    <font>
      <sz val="16"/>
      <name val="Times New Roman"/>
      <charset val="204"/>
    </font>
    <font>
      <u/>
      <sz val="16"/>
      <name val="Times New Roman"/>
      <charset val="204"/>
    </font>
    <font>
      <sz val="16"/>
      <color indexed="8"/>
      <name val="Times New Roman"/>
      <charset val="204"/>
    </font>
    <font>
      <b/>
      <i/>
      <sz val="16"/>
      <name val="Times New Roman"/>
      <charset val="204"/>
    </font>
    <font>
      <sz val="16"/>
      <name val="Arial Cyr"/>
      <charset val="204"/>
    </font>
    <font>
      <b/>
      <sz val="14"/>
      <name val="Times New Roman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b/>
      <sz val="14"/>
      <color indexed="8"/>
      <name val="Times New Roman"/>
      <charset val="204"/>
    </font>
    <font>
      <i/>
      <sz val="14"/>
      <name val="Times New Roman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charset val="204"/>
    </font>
    <font>
      <sz val="12"/>
      <name val="Times New Roman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15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5" fontId="9" fillId="2" borderId="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11" fillId="0" borderId="7" xfId="0" applyFont="1" applyBorder="1" applyAlignment="1">
      <alignment horizontal="left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165" fontId="2" fillId="2" borderId="3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164" fontId="13" fillId="2" borderId="3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6" fillId="4" borderId="0" xfId="2" applyNumberFormat="1" applyFont="1" applyFill="1" applyBorder="1"/>
    <xf numFmtId="167" fontId="11" fillId="2" borderId="8" xfId="0" applyNumberFormat="1" applyFont="1" applyFill="1" applyBorder="1"/>
    <xf numFmtId="167" fontId="11" fillId="2" borderId="3" xfId="0" applyNumberFormat="1" applyFont="1" applyFill="1" applyBorder="1"/>
    <xf numFmtId="165" fontId="2" fillId="3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11" fillId="2" borderId="3" xfId="0" applyNumberFormat="1" applyFont="1" applyFill="1" applyBorder="1"/>
    <xf numFmtId="0" fontId="17" fillId="0" borderId="3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69" fontId="2" fillId="0" borderId="3" xfId="1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8" fontId="2" fillId="0" borderId="0" xfId="0" applyNumberFormat="1" applyFont="1" applyAlignment="1">
      <alignment horizontal="center" vertical="center" wrapText="1"/>
    </xf>
    <xf numFmtId="170" fontId="2" fillId="0" borderId="0" xfId="0" applyNumberFormat="1" applyFont="1" applyAlignment="1">
      <alignment horizontal="center" vertical="center" wrapText="1"/>
    </xf>
    <xf numFmtId="170" fontId="2" fillId="0" borderId="0" xfId="0" applyNumberFormat="1" applyFont="1" applyAlignment="1">
      <alignment horizontal="right" vertical="center" wrapText="1"/>
    </xf>
    <xf numFmtId="170" fontId="14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70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0" fillId="2" borderId="3" xfId="0" applyNumberFormat="1" applyFont="1" applyFill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1;&#1059;&#1061;&#1043;&#1040;&#1051;&#1058;&#1045;&#1056;&#1030;&#1071;%202018/Analisator/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2022"/>
      <sheetName val="витрати"/>
      <sheetName val="Лист1"/>
      <sheetName val="Лист2"/>
      <sheetName val="ЗП"/>
      <sheetName val="юр"/>
      <sheetName val="пакети"/>
      <sheetName val="ПДВ"/>
      <sheetName val="порівняння"/>
      <sheetName val="ФОП 2022"/>
    </sheetNames>
    <sheetDataSet>
      <sheetData sheetId="0">
        <row r="23">
          <cell r="O23">
            <v>1860261.42</v>
          </cell>
        </row>
        <row r="24">
          <cell r="O24">
            <v>389091</v>
          </cell>
        </row>
        <row r="25">
          <cell r="O25">
            <v>33821.910000000003</v>
          </cell>
        </row>
        <row r="26">
          <cell r="O26">
            <v>446937.59999999998</v>
          </cell>
        </row>
        <row r="28">
          <cell r="O28">
            <v>601159.11</v>
          </cell>
        </row>
        <row r="29">
          <cell r="O29">
            <v>292175.82</v>
          </cell>
        </row>
        <row r="30">
          <cell r="O30">
            <v>129403.52</v>
          </cell>
        </row>
        <row r="34">
          <cell r="O34">
            <v>59617</v>
          </cell>
        </row>
        <row r="42">
          <cell r="O42">
            <v>189013.37</v>
          </cell>
        </row>
        <row r="47">
          <cell r="O47">
            <v>34735</v>
          </cell>
        </row>
        <row r="48">
          <cell r="O48">
            <v>233600</v>
          </cell>
        </row>
        <row r="49">
          <cell r="O49">
            <v>9285.51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tabSelected="1" topLeftCell="A28" zoomScale="59" zoomScaleNormal="59" workbookViewId="0">
      <selection activeCell="E68" sqref="E68"/>
    </sheetView>
  </sheetViews>
  <sheetFormatPr defaultColWidth="9" defaultRowHeight="15" x14ac:dyDescent="0.25"/>
  <cols>
    <col min="1" max="1" width="57.140625" customWidth="1"/>
    <col min="2" max="2" width="12.85546875" customWidth="1"/>
    <col min="3" max="3" width="18.85546875" customWidth="1"/>
    <col min="4" max="4" width="17.85546875" customWidth="1"/>
    <col min="5" max="5" width="22.28515625" customWidth="1"/>
    <col min="6" max="6" width="20" customWidth="1"/>
    <col min="7" max="7" width="22" customWidth="1"/>
    <col min="8" max="8" width="19.85546875" customWidth="1"/>
    <col min="9" max="9" width="18.42578125" customWidth="1"/>
    <col min="14" max="14" width="14.140625" bestFit="1" customWidth="1"/>
  </cols>
  <sheetData>
    <row r="1" spans="1:9" ht="18.75" x14ac:dyDescent="0.25">
      <c r="A1" s="1"/>
      <c r="B1" s="2"/>
      <c r="C1" s="2"/>
      <c r="D1" s="2"/>
      <c r="E1" s="1"/>
      <c r="F1" s="110" t="s">
        <v>0</v>
      </c>
      <c r="G1" s="110"/>
      <c r="H1" s="110"/>
      <c r="I1" s="1"/>
    </row>
    <row r="2" spans="1:9" ht="18.75" x14ac:dyDescent="0.25">
      <c r="A2" s="1"/>
      <c r="B2" s="2"/>
      <c r="C2" s="2"/>
      <c r="D2" s="2"/>
      <c r="E2" s="1"/>
      <c r="F2" s="110" t="s">
        <v>1</v>
      </c>
      <c r="G2" s="110"/>
      <c r="H2" s="110"/>
      <c r="I2" s="1"/>
    </row>
    <row r="3" spans="1:9" ht="18.75" x14ac:dyDescent="0.25">
      <c r="A3" s="1"/>
      <c r="B3" s="2"/>
      <c r="C3" s="2"/>
      <c r="D3" s="2"/>
      <c r="E3" s="1"/>
      <c r="F3" s="110"/>
      <c r="G3" s="110"/>
      <c r="H3" s="110"/>
      <c r="I3" s="1"/>
    </row>
    <row r="4" spans="1:9" ht="18.75" x14ac:dyDescent="0.25">
      <c r="A4" s="1"/>
      <c r="B4" s="2"/>
      <c r="C4" s="2"/>
      <c r="D4" s="2"/>
      <c r="E4" s="1"/>
      <c r="F4" s="110"/>
      <c r="G4" s="110"/>
      <c r="H4" s="110"/>
      <c r="I4" s="1"/>
    </row>
    <row r="5" spans="1:9" ht="18.75" x14ac:dyDescent="0.25">
      <c r="A5" s="1"/>
      <c r="B5" s="2"/>
      <c r="C5" s="2"/>
      <c r="D5" s="2"/>
      <c r="E5" s="1"/>
      <c r="F5" s="110"/>
      <c r="G5" s="110"/>
      <c r="H5" s="110"/>
      <c r="I5" s="1"/>
    </row>
    <row r="6" spans="1:9" ht="18.75" x14ac:dyDescent="0.25">
      <c r="A6" s="1"/>
      <c r="B6" s="2"/>
      <c r="C6" s="2"/>
      <c r="D6" s="2"/>
      <c r="E6" s="1"/>
      <c r="F6" s="3"/>
      <c r="G6" s="3"/>
      <c r="H6" s="3"/>
      <c r="I6" s="1"/>
    </row>
    <row r="7" spans="1:9" ht="18.75" x14ac:dyDescent="0.25">
      <c r="A7" s="1"/>
      <c r="B7" s="2"/>
      <c r="C7" s="2"/>
      <c r="D7" s="2"/>
      <c r="E7" s="1"/>
      <c r="F7" s="4" t="s">
        <v>2</v>
      </c>
      <c r="G7" s="4"/>
      <c r="H7" s="4"/>
      <c r="I7" s="4"/>
    </row>
    <row r="8" spans="1:9" ht="18.75" x14ac:dyDescent="0.25">
      <c r="A8" s="1"/>
      <c r="B8" s="2"/>
      <c r="C8" s="2"/>
      <c r="D8" s="2"/>
      <c r="E8" s="1"/>
      <c r="F8" s="4" t="s">
        <v>3</v>
      </c>
      <c r="G8" s="4"/>
      <c r="H8" s="4"/>
      <c r="I8" s="4"/>
    </row>
    <row r="9" spans="1:9" ht="18.75" x14ac:dyDescent="0.25">
      <c r="A9" s="1"/>
      <c r="B9" s="2"/>
      <c r="C9" s="2"/>
      <c r="D9" s="2"/>
      <c r="E9" s="1"/>
      <c r="F9" s="4" t="s">
        <v>4</v>
      </c>
      <c r="G9" s="4"/>
      <c r="H9" s="4"/>
      <c r="I9" s="4"/>
    </row>
    <row r="10" spans="1:9" ht="18.75" x14ac:dyDescent="0.25">
      <c r="A10" s="1"/>
      <c r="B10" s="2"/>
      <c r="C10" s="2"/>
      <c r="D10" s="2"/>
      <c r="E10" s="1"/>
      <c r="F10" s="4" t="s">
        <v>5</v>
      </c>
      <c r="G10" s="4"/>
      <c r="H10" s="4"/>
      <c r="I10" s="4"/>
    </row>
    <row r="11" spans="1:9" ht="18.75" x14ac:dyDescent="0.25">
      <c r="A11" s="1"/>
      <c r="B11" s="2"/>
      <c r="C11" s="2"/>
      <c r="D11" s="2"/>
      <c r="E11" s="1"/>
      <c r="F11" s="1"/>
      <c r="G11" s="1"/>
      <c r="H11" s="1"/>
      <c r="I11" s="1"/>
    </row>
    <row r="12" spans="1:9" ht="18.75" x14ac:dyDescent="0.25">
      <c r="A12" s="1"/>
      <c r="B12" s="2"/>
      <c r="C12" s="2"/>
      <c r="D12" s="2"/>
      <c r="E12" s="1"/>
      <c r="F12" s="1"/>
      <c r="G12" s="1"/>
      <c r="H12" s="1"/>
      <c r="I12" s="1"/>
    </row>
    <row r="13" spans="1:9" ht="20.25" x14ac:dyDescent="0.25">
      <c r="A13" s="5" t="s">
        <v>6</v>
      </c>
      <c r="B13" s="2"/>
      <c r="C13" s="2"/>
      <c r="D13" s="106" t="s">
        <v>7</v>
      </c>
      <c r="E13" s="106"/>
      <c r="F13" s="106"/>
      <c r="G13" s="106"/>
      <c r="H13" s="106"/>
      <c r="I13" s="106"/>
    </row>
    <row r="14" spans="1:9" ht="20.25" x14ac:dyDescent="0.25">
      <c r="A14" s="6"/>
      <c r="B14" s="2"/>
      <c r="C14" s="2"/>
      <c r="D14" s="89"/>
      <c r="E14" s="89"/>
      <c r="F14" s="89"/>
      <c r="G14" s="89"/>
      <c r="H14" s="89"/>
      <c r="I14" s="89"/>
    </row>
    <row r="15" spans="1:9" ht="20.25" x14ac:dyDescent="0.25">
      <c r="A15" s="7"/>
      <c r="B15" s="2"/>
      <c r="C15" s="2"/>
      <c r="D15" s="105"/>
      <c r="E15" s="105"/>
      <c r="F15" s="105"/>
      <c r="G15" s="105"/>
      <c r="H15" s="105"/>
      <c r="I15" s="105"/>
    </row>
    <row r="16" spans="1:9" ht="20.25" x14ac:dyDescent="0.25">
      <c r="A16" s="7"/>
      <c r="B16" s="2"/>
      <c r="C16" s="2"/>
      <c r="D16" s="105"/>
      <c r="E16" s="105"/>
      <c r="F16" s="105"/>
      <c r="G16" s="105"/>
      <c r="H16" s="105"/>
      <c r="I16" s="105"/>
    </row>
    <row r="17" spans="1:9" ht="20.25" x14ac:dyDescent="0.25">
      <c r="A17" s="5" t="s">
        <v>8</v>
      </c>
      <c r="B17" s="2"/>
      <c r="C17" s="2"/>
      <c r="D17" s="106" t="s">
        <v>8</v>
      </c>
      <c r="E17" s="106"/>
      <c r="F17" s="106"/>
      <c r="G17" s="106"/>
      <c r="H17" s="106"/>
      <c r="I17" s="106"/>
    </row>
    <row r="18" spans="1:9" ht="20.25" x14ac:dyDescent="0.25">
      <c r="A18" s="5"/>
      <c r="B18" s="2"/>
      <c r="C18" s="2"/>
      <c r="D18" s="8"/>
      <c r="E18" s="8"/>
      <c r="F18" s="8"/>
      <c r="G18" s="8"/>
      <c r="H18" s="8"/>
      <c r="I18" s="8"/>
    </row>
    <row r="19" spans="1:9" ht="20.25" x14ac:dyDescent="0.25">
      <c r="A19" s="5"/>
      <c r="B19" s="2"/>
      <c r="C19" s="2"/>
      <c r="D19" s="2"/>
      <c r="E19" s="1"/>
      <c r="F19" s="1"/>
      <c r="G19" s="9"/>
      <c r="H19" s="9"/>
      <c r="I19" s="9"/>
    </row>
    <row r="20" spans="1:9" ht="18.75" x14ac:dyDescent="0.25">
      <c r="A20" s="1"/>
      <c r="B20" s="2"/>
      <c r="C20" s="2"/>
      <c r="D20" s="2"/>
      <c r="E20" s="1"/>
      <c r="F20" s="1"/>
      <c r="G20" s="1"/>
      <c r="H20" s="10" t="s">
        <v>9</v>
      </c>
      <c r="I20" s="11" t="s">
        <v>10</v>
      </c>
    </row>
    <row r="21" spans="1:9" ht="18.75" x14ac:dyDescent="0.25">
      <c r="A21" s="1"/>
      <c r="B21" s="2"/>
      <c r="C21" s="2"/>
      <c r="D21" s="2"/>
      <c r="E21" s="1"/>
      <c r="F21" s="1"/>
      <c r="G21" s="1"/>
      <c r="H21" s="10" t="s">
        <v>11</v>
      </c>
      <c r="I21" s="11"/>
    </row>
    <row r="22" spans="1:9" ht="18.75" x14ac:dyDescent="0.25">
      <c r="A22" s="1"/>
      <c r="B22" s="2"/>
      <c r="C22" s="2"/>
      <c r="D22" s="2"/>
      <c r="E22" s="1"/>
      <c r="F22" s="1"/>
      <c r="G22" s="1"/>
      <c r="H22" s="10" t="s">
        <v>12</v>
      </c>
      <c r="I22" s="11"/>
    </row>
    <row r="23" spans="1:9" ht="20.25" x14ac:dyDescent="0.25">
      <c r="A23" s="1"/>
      <c r="B23" s="2"/>
      <c r="C23" s="2"/>
      <c r="D23" s="2"/>
      <c r="E23" s="9" t="s">
        <v>13</v>
      </c>
      <c r="F23" s="1"/>
      <c r="G23" s="1"/>
      <c r="H23" s="10" t="s">
        <v>14</v>
      </c>
      <c r="I23" s="11"/>
    </row>
    <row r="24" spans="1:9" ht="18.75" x14ac:dyDescent="0.25">
      <c r="A24" s="1"/>
      <c r="B24" s="2"/>
      <c r="C24" s="2"/>
      <c r="D24" s="2"/>
      <c r="E24" s="1"/>
      <c r="F24" s="1"/>
      <c r="G24" s="1"/>
      <c r="H24" s="107" t="s">
        <v>15</v>
      </c>
      <c r="I24" s="108"/>
    </row>
    <row r="25" spans="1:9" ht="18.75" x14ac:dyDescent="0.25">
      <c r="A25" s="1"/>
      <c r="B25" s="2"/>
      <c r="C25" s="2"/>
      <c r="D25" s="2"/>
      <c r="E25" s="1"/>
      <c r="F25" s="1"/>
      <c r="G25" s="1"/>
      <c r="H25" s="1"/>
      <c r="I25" s="1"/>
    </row>
    <row r="26" spans="1:9" ht="18.75" x14ac:dyDescent="0.25">
      <c r="A26" s="1"/>
      <c r="B26" s="2"/>
      <c r="C26" s="2"/>
      <c r="D26" s="2"/>
      <c r="E26" s="1"/>
      <c r="F26" s="1"/>
      <c r="G26" s="1"/>
      <c r="H26" s="1"/>
      <c r="I26" s="1"/>
    </row>
    <row r="27" spans="1:9" ht="18.75" x14ac:dyDescent="0.25">
      <c r="A27" s="1"/>
      <c r="B27" s="2"/>
      <c r="C27" s="2"/>
      <c r="D27" s="2"/>
      <c r="E27" s="1"/>
      <c r="F27" s="1"/>
      <c r="G27" s="1"/>
      <c r="H27" s="1"/>
      <c r="I27" s="1"/>
    </row>
    <row r="28" spans="1:9" ht="18.75" x14ac:dyDescent="0.25">
      <c r="A28" s="1"/>
      <c r="B28" s="109"/>
      <c r="C28" s="109"/>
      <c r="D28" s="109"/>
      <c r="E28" s="109"/>
      <c r="F28" s="1"/>
      <c r="G28" s="1"/>
      <c r="H28" s="96" t="s">
        <v>16</v>
      </c>
      <c r="I28" s="96"/>
    </row>
    <row r="29" spans="1:9" ht="59.1" customHeight="1" x14ac:dyDescent="0.3">
      <c r="A29" s="12" t="s">
        <v>17</v>
      </c>
      <c r="B29" s="100" t="s">
        <v>18</v>
      </c>
      <c r="C29" s="100"/>
      <c r="D29" s="100"/>
      <c r="E29" s="100"/>
      <c r="F29" s="100"/>
      <c r="G29" s="100"/>
      <c r="H29" s="13" t="s">
        <v>19</v>
      </c>
      <c r="I29" s="14" t="s">
        <v>20</v>
      </c>
    </row>
    <row r="30" spans="1:9" ht="39.75" customHeight="1" x14ac:dyDescent="0.25">
      <c r="A30" s="15" t="s">
        <v>21</v>
      </c>
      <c r="B30" s="93" t="s">
        <v>22</v>
      </c>
      <c r="C30" s="93"/>
      <c r="D30" s="93"/>
      <c r="E30" s="93"/>
      <c r="F30" s="16"/>
      <c r="G30" s="17"/>
      <c r="H30" s="13" t="s">
        <v>23</v>
      </c>
      <c r="I30" s="18"/>
    </row>
    <row r="31" spans="1:9" ht="20.25" x14ac:dyDescent="0.25">
      <c r="A31" s="15" t="s">
        <v>24</v>
      </c>
      <c r="B31" s="103" t="s">
        <v>25</v>
      </c>
      <c r="C31" s="103"/>
      <c r="D31" s="103"/>
      <c r="E31" s="103"/>
      <c r="F31" s="16"/>
      <c r="G31" s="17"/>
      <c r="H31" s="13" t="s">
        <v>26</v>
      </c>
      <c r="I31" s="18"/>
    </row>
    <row r="32" spans="1:9" ht="47.25" customHeight="1" x14ac:dyDescent="0.25">
      <c r="A32" s="15" t="s">
        <v>27</v>
      </c>
      <c r="B32" s="93" t="s">
        <v>28</v>
      </c>
      <c r="C32" s="93"/>
      <c r="D32" s="93"/>
      <c r="E32" s="93"/>
      <c r="F32" s="19"/>
      <c r="G32" s="20"/>
      <c r="H32" s="13" t="s">
        <v>29</v>
      </c>
      <c r="I32" s="18"/>
    </row>
    <row r="33" spans="1:9" ht="20.25" x14ac:dyDescent="0.25">
      <c r="A33" s="15" t="s">
        <v>30</v>
      </c>
      <c r="B33" s="93" t="s">
        <v>31</v>
      </c>
      <c r="C33" s="93"/>
      <c r="D33" s="93"/>
      <c r="E33" s="93"/>
      <c r="F33" s="93"/>
      <c r="G33" s="104"/>
      <c r="H33" s="13" t="s">
        <v>32</v>
      </c>
      <c r="I33" s="18"/>
    </row>
    <row r="34" spans="1:9" ht="20.25" x14ac:dyDescent="0.25">
      <c r="A34" s="15" t="s">
        <v>33</v>
      </c>
      <c r="B34" s="93" t="s">
        <v>34</v>
      </c>
      <c r="C34" s="93"/>
      <c r="D34" s="93"/>
      <c r="E34" s="93"/>
      <c r="F34" s="19"/>
      <c r="G34" s="21"/>
      <c r="H34" s="22" t="s">
        <v>35</v>
      </c>
      <c r="I34" s="23" t="s">
        <v>36</v>
      </c>
    </row>
    <row r="35" spans="1:9" ht="20.25" x14ac:dyDescent="0.25">
      <c r="A35" s="15" t="s">
        <v>37</v>
      </c>
      <c r="B35" s="93"/>
      <c r="C35" s="93"/>
      <c r="D35" s="93"/>
      <c r="E35" s="93"/>
      <c r="F35" s="93" t="s">
        <v>38</v>
      </c>
      <c r="G35" s="98"/>
      <c r="H35" s="99"/>
      <c r="I35" s="24" t="s">
        <v>10</v>
      </c>
    </row>
    <row r="36" spans="1:9" ht="20.25" x14ac:dyDescent="0.25">
      <c r="A36" s="15" t="s">
        <v>39</v>
      </c>
      <c r="B36" s="93" t="s">
        <v>31</v>
      </c>
      <c r="C36" s="93"/>
      <c r="D36" s="93"/>
      <c r="E36" s="93"/>
      <c r="F36" s="93" t="s">
        <v>40</v>
      </c>
      <c r="G36" s="98"/>
      <c r="H36" s="99"/>
      <c r="I36" s="25"/>
    </row>
    <row r="37" spans="1:9" ht="20.25" x14ac:dyDescent="0.3">
      <c r="A37" s="15" t="s">
        <v>41</v>
      </c>
      <c r="B37" s="100" t="s">
        <v>42</v>
      </c>
      <c r="C37" s="100"/>
      <c r="D37" s="100"/>
      <c r="E37" s="101"/>
      <c r="F37" s="101"/>
      <c r="G37" s="101"/>
      <c r="H37" s="16"/>
      <c r="I37" s="17"/>
    </row>
    <row r="38" spans="1:9" ht="20.25" x14ac:dyDescent="0.25">
      <c r="A38" s="15" t="s">
        <v>43</v>
      </c>
      <c r="B38" s="102" t="s">
        <v>44</v>
      </c>
      <c r="C38" s="102"/>
      <c r="D38" s="102"/>
      <c r="E38" s="102"/>
      <c r="F38" s="102"/>
      <c r="G38" s="102"/>
      <c r="H38" s="19"/>
      <c r="I38" s="20"/>
    </row>
    <row r="39" spans="1:9" ht="20.25" x14ac:dyDescent="0.25">
      <c r="A39" s="15" t="s">
        <v>45</v>
      </c>
      <c r="B39" s="92" t="s">
        <v>46</v>
      </c>
      <c r="C39" s="93"/>
      <c r="D39" s="93"/>
      <c r="E39" s="93"/>
      <c r="F39" s="94"/>
      <c r="G39" s="94"/>
      <c r="H39" s="16"/>
      <c r="I39" s="17"/>
    </row>
    <row r="40" spans="1:9" ht="18.75" x14ac:dyDescent="0.25">
      <c r="A40" s="1"/>
      <c r="B40" s="2"/>
      <c r="C40" s="2"/>
      <c r="D40" s="2"/>
      <c r="E40" s="1"/>
      <c r="F40" s="1"/>
      <c r="G40" s="1"/>
      <c r="H40" s="1"/>
      <c r="I40" s="1"/>
    </row>
    <row r="41" spans="1:9" ht="18.75" x14ac:dyDescent="0.25">
      <c r="A41" s="1"/>
      <c r="B41" s="2"/>
      <c r="C41" s="2"/>
      <c r="D41" s="2"/>
      <c r="E41" s="1"/>
      <c r="F41" s="1"/>
      <c r="G41" s="1"/>
      <c r="H41" s="1"/>
      <c r="I41" s="1"/>
    </row>
    <row r="42" spans="1:9" ht="18.75" x14ac:dyDescent="0.25">
      <c r="A42" s="95" t="s">
        <v>47</v>
      </c>
      <c r="B42" s="95"/>
      <c r="C42" s="95"/>
      <c r="D42" s="95"/>
      <c r="E42" s="95"/>
      <c r="F42" s="95"/>
      <c r="G42" s="95"/>
      <c r="H42" s="95"/>
      <c r="I42" s="95"/>
    </row>
    <row r="43" spans="1:9" ht="18.75" x14ac:dyDescent="0.25">
      <c r="A43" s="26"/>
      <c r="B43" s="27"/>
      <c r="C43" s="26"/>
      <c r="D43" s="26"/>
      <c r="E43" s="26"/>
      <c r="F43" s="26"/>
      <c r="G43" s="26"/>
      <c r="H43" s="26"/>
      <c r="I43" s="26" t="s">
        <v>48</v>
      </c>
    </row>
    <row r="44" spans="1:9" ht="18.75" x14ac:dyDescent="0.25">
      <c r="A44" s="96" t="s">
        <v>49</v>
      </c>
      <c r="B44" s="97" t="s">
        <v>50</v>
      </c>
      <c r="C44" s="97" t="s">
        <v>51</v>
      </c>
      <c r="D44" s="97" t="s">
        <v>52</v>
      </c>
      <c r="E44" s="97" t="s">
        <v>53</v>
      </c>
      <c r="F44" s="97" t="s">
        <v>54</v>
      </c>
      <c r="G44" s="97"/>
      <c r="H44" s="97"/>
      <c r="I44" s="97"/>
    </row>
    <row r="45" spans="1:9" ht="93.95" customHeight="1" x14ac:dyDescent="0.25">
      <c r="A45" s="96"/>
      <c r="B45" s="97"/>
      <c r="C45" s="97"/>
      <c r="D45" s="97"/>
      <c r="E45" s="97"/>
      <c r="F45" s="28" t="s">
        <v>55</v>
      </c>
      <c r="G45" s="28" t="s">
        <v>56</v>
      </c>
      <c r="H45" s="28" t="s">
        <v>57</v>
      </c>
      <c r="I45" s="28" t="s">
        <v>58</v>
      </c>
    </row>
    <row r="46" spans="1:9" ht="18.75" x14ac:dyDescent="0.25">
      <c r="A46" s="11">
        <v>1</v>
      </c>
      <c r="B46" s="29">
        <v>2</v>
      </c>
      <c r="C46" s="29">
        <v>3</v>
      </c>
      <c r="D46" s="29">
        <v>4</v>
      </c>
      <c r="E46" s="29">
        <v>5</v>
      </c>
      <c r="F46" s="29">
        <v>6</v>
      </c>
      <c r="G46" s="29">
        <v>7</v>
      </c>
      <c r="H46" s="29">
        <v>8</v>
      </c>
      <c r="I46" s="29">
        <v>9</v>
      </c>
    </row>
    <row r="47" spans="1:9" ht="18.75" x14ac:dyDescent="0.25">
      <c r="A47" s="90" t="s">
        <v>59</v>
      </c>
      <c r="B47" s="90"/>
      <c r="C47" s="90"/>
      <c r="D47" s="90"/>
      <c r="E47" s="90"/>
      <c r="F47" s="90"/>
      <c r="G47" s="90"/>
      <c r="H47" s="90"/>
      <c r="I47" s="90"/>
    </row>
    <row r="48" spans="1:9" ht="18.75" x14ac:dyDescent="0.25">
      <c r="A48" s="90" t="s">
        <v>60</v>
      </c>
      <c r="B48" s="90"/>
      <c r="C48" s="90"/>
      <c r="D48" s="90"/>
      <c r="E48" s="90"/>
      <c r="F48" s="90"/>
      <c r="G48" s="90"/>
      <c r="H48" s="90"/>
      <c r="I48" s="90"/>
    </row>
    <row r="49" spans="1:15" ht="37.5" x14ac:dyDescent="0.25">
      <c r="A49" s="30" t="s">
        <v>61</v>
      </c>
      <c r="B49" s="31">
        <v>100</v>
      </c>
      <c r="C49" s="32">
        <v>4497411.84</v>
      </c>
      <c r="D49" s="33">
        <v>4321276.49</v>
      </c>
      <c r="E49" s="34">
        <f>SUM(F49:I49)</f>
        <v>5982262</v>
      </c>
      <c r="F49" s="35">
        <v>1230222</v>
      </c>
      <c r="G49" s="35">
        <v>1825420</v>
      </c>
      <c r="H49" s="35">
        <v>1825420</v>
      </c>
      <c r="I49" s="35">
        <v>1101200</v>
      </c>
      <c r="N49" s="36"/>
    </row>
    <row r="50" spans="1:15" ht="37.5" x14ac:dyDescent="0.25">
      <c r="A50" s="30" t="s">
        <v>62</v>
      </c>
      <c r="B50" s="31">
        <v>110</v>
      </c>
      <c r="C50" s="35">
        <f>C51</f>
        <v>0</v>
      </c>
      <c r="D50" s="35">
        <f t="shared" ref="D50:I50" si="0">D51</f>
        <v>472692.7</v>
      </c>
      <c r="E50" s="35">
        <f t="shared" si="0"/>
        <v>9020000</v>
      </c>
      <c r="F50" s="35">
        <f t="shared" si="0"/>
        <v>5500000</v>
      </c>
      <c r="G50" s="35">
        <f t="shared" si="0"/>
        <v>2500000</v>
      </c>
      <c r="H50" s="35">
        <f t="shared" si="0"/>
        <v>600000</v>
      </c>
      <c r="I50" s="35">
        <f t="shared" si="0"/>
        <v>420000</v>
      </c>
      <c r="N50" s="37"/>
      <c r="O50" s="38"/>
    </row>
    <row r="51" spans="1:15" ht="18.75" x14ac:dyDescent="0.25">
      <c r="A51" s="39" t="s">
        <v>63</v>
      </c>
      <c r="B51" s="31">
        <v>111</v>
      </c>
      <c r="C51" s="40">
        <v>0</v>
      </c>
      <c r="D51" s="40">
        <v>472692.7</v>
      </c>
      <c r="E51" s="40">
        <f>SUM(F51:I51)</f>
        <v>9020000</v>
      </c>
      <c r="F51" s="40">
        <v>5500000</v>
      </c>
      <c r="G51" s="40">
        <v>2500000</v>
      </c>
      <c r="H51" s="40">
        <v>600000</v>
      </c>
      <c r="I51" s="40">
        <v>420000</v>
      </c>
    </row>
    <row r="52" spans="1:15" ht="18.75" x14ac:dyDescent="0.25">
      <c r="A52" s="41" t="s">
        <v>64</v>
      </c>
      <c r="B52" s="31">
        <v>112</v>
      </c>
      <c r="C52" s="40">
        <v>0</v>
      </c>
      <c r="D52" s="40">
        <v>0</v>
      </c>
      <c r="E52" s="42"/>
      <c r="F52" s="42"/>
      <c r="G52" s="42"/>
      <c r="H52" s="42"/>
      <c r="I52" s="42"/>
    </row>
    <row r="53" spans="1:15" ht="37.5" x14ac:dyDescent="0.25">
      <c r="A53" s="30" t="s">
        <v>65</v>
      </c>
      <c r="B53" s="31">
        <v>113</v>
      </c>
      <c r="C53" s="40">
        <v>0</v>
      </c>
      <c r="D53" s="40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</row>
    <row r="54" spans="1:15" ht="18.75" x14ac:dyDescent="0.25">
      <c r="A54" s="30" t="s">
        <v>66</v>
      </c>
      <c r="B54" s="31">
        <v>114</v>
      </c>
      <c r="C54" s="40"/>
      <c r="D54" s="40"/>
      <c r="E54" s="43"/>
      <c r="F54" s="43"/>
      <c r="G54" s="43"/>
      <c r="H54" s="43"/>
      <c r="I54" s="43"/>
    </row>
    <row r="55" spans="1:15" ht="18.75" x14ac:dyDescent="0.25">
      <c r="A55" s="41" t="s">
        <v>67</v>
      </c>
      <c r="B55" s="31">
        <v>115</v>
      </c>
      <c r="C55" s="40"/>
      <c r="D55" s="40"/>
      <c r="E55" s="43"/>
      <c r="F55" s="43"/>
      <c r="G55" s="43"/>
      <c r="H55" s="43"/>
      <c r="I55" s="43"/>
    </row>
    <row r="56" spans="1:15" ht="18.75" x14ac:dyDescent="0.25">
      <c r="A56" s="30" t="s">
        <v>68</v>
      </c>
      <c r="B56" s="31">
        <v>130</v>
      </c>
      <c r="C56" s="44"/>
      <c r="D56" s="44"/>
      <c r="E56" s="35"/>
      <c r="F56" s="35"/>
      <c r="G56" s="35"/>
      <c r="H56" s="35"/>
      <c r="I56" s="35"/>
    </row>
    <row r="57" spans="1:15" ht="18.75" x14ac:dyDescent="0.3">
      <c r="A57" s="45" t="s">
        <v>69</v>
      </c>
      <c r="B57" s="31"/>
      <c r="C57" s="40"/>
      <c r="D57" s="40"/>
      <c r="E57" s="40"/>
      <c r="F57" s="40"/>
      <c r="G57" s="40"/>
      <c r="H57" s="40"/>
      <c r="I57" s="40"/>
    </row>
    <row r="58" spans="1:15" ht="18.75" x14ac:dyDescent="0.3">
      <c r="A58" s="45" t="s">
        <v>70</v>
      </c>
      <c r="B58" s="31">
        <v>131</v>
      </c>
      <c r="C58" s="40"/>
      <c r="D58" s="40"/>
      <c r="E58" s="40"/>
      <c r="F58" s="40"/>
      <c r="G58" s="40"/>
      <c r="H58" s="40"/>
      <c r="I58" s="40"/>
    </row>
    <row r="59" spans="1:15" ht="18.75" x14ac:dyDescent="0.3">
      <c r="A59" s="46" t="s">
        <v>71</v>
      </c>
      <c r="B59" s="31">
        <v>132</v>
      </c>
      <c r="C59" s="40"/>
      <c r="D59" s="40"/>
      <c r="E59" s="40"/>
      <c r="F59" s="40"/>
      <c r="G59" s="40"/>
      <c r="H59" s="40"/>
      <c r="I59" s="40"/>
    </row>
    <row r="60" spans="1:15" ht="18.75" x14ac:dyDescent="0.3">
      <c r="A60" s="46" t="s">
        <v>72</v>
      </c>
      <c r="B60" s="31">
        <v>133</v>
      </c>
      <c r="C60" s="40"/>
      <c r="D60" s="40"/>
      <c r="E60" s="40"/>
      <c r="F60" s="40"/>
      <c r="G60" s="40"/>
      <c r="H60" s="40"/>
      <c r="I60" s="40"/>
    </row>
    <row r="61" spans="1:15" ht="18.75" x14ac:dyDescent="0.3">
      <c r="A61" s="45" t="s">
        <v>73</v>
      </c>
      <c r="B61" s="31">
        <v>134</v>
      </c>
      <c r="C61" s="40"/>
      <c r="D61" s="40"/>
      <c r="E61" s="40"/>
      <c r="F61" s="40"/>
      <c r="G61" s="40"/>
      <c r="H61" s="40"/>
      <c r="I61" s="40"/>
    </row>
    <row r="62" spans="1:15" ht="24" customHeight="1" x14ac:dyDescent="0.3">
      <c r="A62" s="47" t="s">
        <v>74</v>
      </c>
      <c r="B62" s="31">
        <v>135</v>
      </c>
      <c r="C62" s="40"/>
      <c r="D62" s="40"/>
      <c r="E62" s="40"/>
      <c r="F62" s="40"/>
      <c r="G62" s="40"/>
      <c r="H62" s="40"/>
      <c r="I62" s="40"/>
    </row>
    <row r="63" spans="1:15" ht="93.75" x14ac:dyDescent="0.3">
      <c r="A63" s="46" t="s">
        <v>75</v>
      </c>
      <c r="B63" s="31">
        <v>150</v>
      </c>
      <c r="C63" s="35"/>
      <c r="D63" s="40"/>
      <c r="E63" s="40"/>
      <c r="F63" s="40"/>
      <c r="G63" s="40"/>
      <c r="H63" s="40"/>
      <c r="I63" s="40"/>
    </row>
    <row r="64" spans="1:15" ht="37.5" x14ac:dyDescent="0.3">
      <c r="A64" s="30" t="s">
        <v>76</v>
      </c>
      <c r="B64" s="31">
        <v>160</v>
      </c>
      <c r="C64" s="35"/>
      <c r="D64" s="35"/>
      <c r="E64" s="35"/>
      <c r="F64" s="48"/>
      <c r="G64" s="48"/>
      <c r="H64" s="48"/>
      <c r="I64" s="48"/>
    </row>
    <row r="65" spans="1:13" ht="18.75" x14ac:dyDescent="0.25">
      <c r="A65" s="30" t="s">
        <v>77</v>
      </c>
      <c r="B65" s="49"/>
      <c r="C65" s="35">
        <f>C49+C50+C56+C63+C64</f>
        <v>4497411.84</v>
      </c>
      <c r="D65" s="35">
        <f>D49+D50+D56+D64</f>
        <v>4793969.1900000004</v>
      </c>
      <c r="E65" s="50">
        <f>E49++E50+E56+E64</f>
        <v>15002262</v>
      </c>
      <c r="F65" s="50">
        <f>F49++F50+F56+F64</f>
        <v>6730222</v>
      </c>
      <c r="G65" s="50">
        <f>G49++G50+G56+G64</f>
        <v>4325420</v>
      </c>
      <c r="H65" s="50">
        <f>H49++H50+H56+H64</f>
        <v>2425420</v>
      </c>
      <c r="I65" s="50">
        <f>I49++I50+I56+I64</f>
        <v>1521200</v>
      </c>
    </row>
    <row r="66" spans="1:13" ht="18.75" x14ac:dyDescent="0.25">
      <c r="A66" s="51" t="s">
        <v>78</v>
      </c>
      <c r="B66" s="51"/>
      <c r="C66" s="40">
        <f>C67+C68+C69+C70+C71+C72+C73+C74+C75+C78+C79+C80</f>
        <v>4458981.66</v>
      </c>
      <c r="D66" s="40">
        <f t="shared" ref="D66" si="1">D67+D68+D69+D70+D71+D72+D73+D74+D75+D78+D79+D80</f>
        <v>4405889.1099999994</v>
      </c>
      <c r="E66" s="111">
        <v>6172766</v>
      </c>
      <c r="F66" s="40">
        <f t="shared" ref="F66:I66" si="2">F67+F68+F69+F70+F71+F72+F73+F74+F75+F78+F79+F80</f>
        <v>1226618.7039999999</v>
      </c>
      <c r="G66" s="40">
        <f t="shared" si="2"/>
        <v>1805750.6439999999</v>
      </c>
      <c r="H66" s="40">
        <f t="shared" si="2"/>
        <v>1789750.6439999999</v>
      </c>
      <c r="I66" s="40">
        <f t="shared" si="2"/>
        <v>1350646.1440000001</v>
      </c>
    </row>
    <row r="67" spans="1:13" ht="18.75" x14ac:dyDescent="0.3">
      <c r="A67" s="52" t="s">
        <v>79</v>
      </c>
      <c r="B67" s="53">
        <v>200</v>
      </c>
      <c r="C67" s="54">
        <f>[1]заг2022!$O$23+[1]заг2022!$O$24+[1]заг2022!$O$25</f>
        <v>2283174.33</v>
      </c>
      <c r="D67" s="55">
        <f>1559230.28+85131.47+368197.88+24590.86</f>
        <v>2037150.49</v>
      </c>
      <c r="E67" s="56">
        <f>SUM(F67:I67)</f>
        <v>3355183.8</v>
      </c>
      <c r="F67" s="57">
        <v>800818.2</v>
      </c>
      <c r="G67" s="58">
        <v>851455.2</v>
      </c>
      <c r="H67" s="58">
        <v>851455.2</v>
      </c>
      <c r="I67" s="58">
        <v>851455.2</v>
      </c>
    </row>
    <row r="68" spans="1:13" ht="18.75" x14ac:dyDescent="0.25">
      <c r="A68" s="30" t="s">
        <v>80</v>
      </c>
      <c r="B68" s="31">
        <v>210</v>
      </c>
      <c r="C68" s="59">
        <f>[1]заг2022!$O$26</f>
        <v>446937.59999999998</v>
      </c>
      <c r="D68" s="40">
        <v>498106.27</v>
      </c>
      <c r="E68" s="114">
        <v>738140.3</v>
      </c>
      <c r="F68" s="60">
        <f t="shared" ref="F68:I68" si="3">F67*0.22</f>
        <v>176180.00399999999</v>
      </c>
      <c r="G68" s="60">
        <f t="shared" si="3"/>
        <v>187320.144</v>
      </c>
      <c r="H68" s="60">
        <f t="shared" si="3"/>
        <v>187320.144</v>
      </c>
      <c r="I68" s="60">
        <f t="shared" si="3"/>
        <v>187320.144</v>
      </c>
    </row>
    <row r="69" spans="1:13" ht="18.75" x14ac:dyDescent="0.3">
      <c r="A69" s="30" t="s">
        <v>81</v>
      </c>
      <c r="B69" s="31">
        <v>220</v>
      </c>
      <c r="C69" s="59">
        <f>[1]заг2022!$O$30</f>
        <v>129403.52</v>
      </c>
      <c r="D69" s="40">
        <f>490402.5-16790.87</f>
        <v>473611.63</v>
      </c>
      <c r="E69" s="40">
        <f t="shared" ref="E69:E75" si="4">SUM(F69:I69)</f>
        <v>172000</v>
      </c>
      <c r="F69" s="61">
        <v>12000</v>
      </c>
      <c r="G69" s="61">
        <v>75000</v>
      </c>
      <c r="H69" s="61">
        <v>80000</v>
      </c>
      <c r="I69" s="61">
        <v>5000</v>
      </c>
    </row>
    <row r="70" spans="1:13" ht="18.75" x14ac:dyDescent="0.3">
      <c r="A70" s="30" t="s">
        <v>82</v>
      </c>
      <c r="B70" s="31">
        <v>230</v>
      </c>
      <c r="C70" s="59">
        <f>[1]заг2022!$O$42</f>
        <v>189013.37</v>
      </c>
      <c r="D70" s="40">
        <v>143178.29999999999</v>
      </c>
      <c r="E70" s="40">
        <f t="shared" si="4"/>
        <v>210750</v>
      </c>
      <c r="F70" s="61">
        <v>30000</v>
      </c>
      <c r="G70" s="61">
        <v>60250</v>
      </c>
      <c r="H70" s="61">
        <v>60250</v>
      </c>
      <c r="I70" s="61">
        <v>60250</v>
      </c>
    </row>
    <row r="71" spans="1:13" ht="18.75" x14ac:dyDescent="0.3">
      <c r="A71" s="30" t="s">
        <v>83</v>
      </c>
      <c r="B71" s="31">
        <v>240</v>
      </c>
      <c r="C71" s="59">
        <f>[1]заг2022!$O$29</f>
        <v>292175.82</v>
      </c>
      <c r="D71" s="40">
        <v>216644.8</v>
      </c>
      <c r="E71" s="40">
        <f t="shared" si="4"/>
        <v>231048</v>
      </c>
      <c r="F71" s="61">
        <v>46209.599999999999</v>
      </c>
      <c r="G71" s="61">
        <v>69314.399999999994</v>
      </c>
      <c r="H71" s="61">
        <v>69314.399999999994</v>
      </c>
      <c r="I71" s="61">
        <v>46209.599999999999</v>
      </c>
    </row>
    <row r="72" spans="1:13" ht="18.75" x14ac:dyDescent="0.25">
      <c r="A72" s="30" t="s">
        <v>84</v>
      </c>
      <c r="B72" s="31">
        <v>250</v>
      </c>
      <c r="C72" s="40">
        <v>169218.96</v>
      </c>
      <c r="D72" s="40">
        <v>202786.27</v>
      </c>
      <c r="E72" s="40">
        <f t="shared" si="4"/>
        <v>139000</v>
      </c>
      <c r="F72" s="40">
        <v>10000</v>
      </c>
      <c r="G72" s="40">
        <v>65000</v>
      </c>
      <c r="H72" s="40">
        <v>44000</v>
      </c>
      <c r="I72" s="40">
        <v>20000</v>
      </c>
      <c r="M72" s="36"/>
    </row>
    <row r="73" spans="1:13" ht="18.75" x14ac:dyDescent="0.3">
      <c r="A73" s="30" t="s">
        <v>85</v>
      </c>
      <c r="B73" s="31">
        <v>260</v>
      </c>
      <c r="C73" s="59">
        <f>[1]заг2022!$O$28</f>
        <v>601159.11</v>
      </c>
      <c r="D73" s="40">
        <v>603042.67000000004</v>
      </c>
      <c r="E73" s="40">
        <f t="shared" si="4"/>
        <v>735000</v>
      </c>
      <c r="F73" s="61">
        <v>94500</v>
      </c>
      <c r="G73" s="61">
        <v>272500</v>
      </c>
      <c r="H73" s="61">
        <v>272500</v>
      </c>
      <c r="I73" s="61">
        <v>95500</v>
      </c>
    </row>
    <row r="74" spans="1:13" ht="18.75" x14ac:dyDescent="0.3">
      <c r="A74" s="30" t="s">
        <v>86</v>
      </c>
      <c r="B74" s="31">
        <v>261</v>
      </c>
      <c r="C74" s="59">
        <v>19946.95</v>
      </c>
      <c r="D74" s="40">
        <v>6180.27</v>
      </c>
      <c r="E74" s="40">
        <f t="shared" si="4"/>
        <v>17000</v>
      </c>
      <c r="F74" s="61">
        <v>2000</v>
      </c>
      <c r="G74" s="61">
        <v>5000</v>
      </c>
      <c r="H74" s="61">
        <v>5000</v>
      </c>
      <c r="I74" s="61">
        <v>5000</v>
      </c>
    </row>
    <row r="75" spans="1:13" ht="37.5" x14ac:dyDescent="0.25">
      <c r="A75" s="30" t="s">
        <v>87</v>
      </c>
      <c r="B75" s="31">
        <v>262</v>
      </c>
      <c r="C75" s="40">
        <f>C76+C77</f>
        <v>268335</v>
      </c>
      <c r="D75" s="40">
        <f t="shared" ref="D75" si="5">D76+D77</f>
        <v>225188.41</v>
      </c>
      <c r="E75" s="40">
        <f t="shared" si="4"/>
        <v>574643.89999999991</v>
      </c>
      <c r="F75" s="40">
        <f t="shared" ref="F75:I75" si="6">F76+F77</f>
        <v>54910.9</v>
      </c>
      <c r="G75" s="40">
        <f t="shared" si="6"/>
        <v>219910.9</v>
      </c>
      <c r="H75" s="40">
        <f t="shared" si="6"/>
        <v>219910.9</v>
      </c>
      <c r="I75" s="40">
        <f t="shared" si="6"/>
        <v>79911.199999999997</v>
      </c>
    </row>
    <row r="76" spans="1:13" ht="18.75" x14ac:dyDescent="0.3">
      <c r="A76" s="30" t="s">
        <v>88</v>
      </c>
      <c r="B76" s="31" t="s">
        <v>89</v>
      </c>
      <c r="C76" s="59">
        <f>[1]заг2022!$O$48</f>
        <v>233600</v>
      </c>
      <c r="D76" s="40">
        <v>173972.75</v>
      </c>
      <c r="E76" s="111">
        <f>SUM(F76:I76)</f>
        <v>515000</v>
      </c>
      <c r="F76" s="61">
        <v>40000</v>
      </c>
      <c r="G76" s="61">
        <v>205000</v>
      </c>
      <c r="H76" s="61">
        <v>205000</v>
      </c>
      <c r="I76" s="61">
        <v>65000</v>
      </c>
    </row>
    <row r="77" spans="1:13" ht="18.75" x14ac:dyDescent="0.3">
      <c r="A77" s="30" t="s">
        <v>90</v>
      </c>
      <c r="B77" s="31" t="s">
        <v>91</v>
      </c>
      <c r="C77" s="59">
        <f>[1]заг2022!$O$47</f>
        <v>34735</v>
      </c>
      <c r="D77" s="40">
        <v>51215.66</v>
      </c>
      <c r="E77" s="40">
        <f>SUM(F77:I77)</f>
        <v>59643.899999999994</v>
      </c>
      <c r="F77" s="61">
        <v>14910.9</v>
      </c>
      <c r="G77" s="61">
        <v>14910.9</v>
      </c>
      <c r="H77" s="61">
        <v>14910.9</v>
      </c>
      <c r="I77" s="61">
        <v>14911.2</v>
      </c>
    </row>
    <row r="78" spans="1:13" ht="18.75" x14ac:dyDescent="0.3">
      <c r="A78" s="30" t="s">
        <v>92</v>
      </c>
      <c r="B78" s="31">
        <v>263</v>
      </c>
      <c r="C78" s="59"/>
      <c r="D78" s="40"/>
      <c r="E78" s="40"/>
      <c r="F78" s="61"/>
      <c r="G78" s="61"/>
      <c r="H78" s="61"/>
      <c r="I78" s="61"/>
    </row>
    <row r="79" spans="1:13" ht="37.5" x14ac:dyDescent="0.3">
      <c r="A79" s="30" t="s">
        <v>93</v>
      </c>
      <c r="B79" s="31">
        <v>264</v>
      </c>
      <c r="C79" s="59">
        <f>[1]заг2022!$O$34</f>
        <v>59617</v>
      </c>
      <c r="D79" s="40"/>
      <c r="E79" s="40"/>
      <c r="F79" s="61"/>
      <c r="G79" s="61"/>
      <c r="H79" s="61"/>
      <c r="I79" s="61"/>
    </row>
    <row r="80" spans="1:13" ht="18.75" x14ac:dyDescent="0.3">
      <c r="B80" s="31">
        <v>265</v>
      </c>
      <c r="D80" s="40"/>
      <c r="E80" s="40"/>
      <c r="F80" s="61"/>
      <c r="G80" s="61"/>
      <c r="H80" s="61"/>
      <c r="I80" s="61"/>
    </row>
    <row r="81" spans="1:9" ht="18.75" x14ac:dyDescent="0.25">
      <c r="A81" s="51" t="s">
        <v>94</v>
      </c>
      <c r="B81" s="31">
        <v>270</v>
      </c>
      <c r="C81" s="35"/>
      <c r="D81" s="35"/>
      <c r="E81" s="43">
        <f>SUM(F81:I81)</f>
        <v>9020000</v>
      </c>
      <c r="F81" s="43">
        <f>SUM(F82:F91)</f>
        <v>5500000</v>
      </c>
      <c r="G81" s="43">
        <f t="shared" ref="G81:I81" si="7">SUM(G82:G91)</f>
        <v>2500000</v>
      </c>
      <c r="H81" s="43">
        <f t="shared" si="7"/>
        <v>760000</v>
      </c>
      <c r="I81" s="43">
        <f t="shared" si="7"/>
        <v>260000</v>
      </c>
    </row>
    <row r="82" spans="1:9" ht="37.5" x14ac:dyDescent="0.25">
      <c r="A82" s="62" t="s">
        <v>95</v>
      </c>
      <c r="B82" s="31">
        <v>271</v>
      </c>
      <c r="C82" s="35"/>
      <c r="D82" s="35"/>
      <c r="E82" s="35"/>
      <c r="F82" s="35">
        <v>500000</v>
      </c>
      <c r="G82" s="35"/>
      <c r="H82" s="35"/>
      <c r="I82" s="35"/>
    </row>
    <row r="83" spans="1:9" ht="37.5" x14ac:dyDescent="0.3">
      <c r="A83" s="63" t="s">
        <v>96</v>
      </c>
      <c r="B83" s="31">
        <v>272</v>
      </c>
      <c r="C83" s="40"/>
      <c r="D83" s="40"/>
      <c r="E83" s="43"/>
      <c r="F83" s="64">
        <v>5000000</v>
      </c>
      <c r="G83" s="64"/>
      <c r="H83" s="64"/>
      <c r="I83" s="64"/>
    </row>
    <row r="84" spans="1:9" ht="37.5" x14ac:dyDescent="0.25">
      <c r="A84" s="63" t="s">
        <v>97</v>
      </c>
      <c r="B84" s="31">
        <v>273</v>
      </c>
      <c r="C84" s="40">
        <v>0</v>
      </c>
      <c r="D84" s="40">
        <v>0</v>
      </c>
      <c r="E84" s="43"/>
      <c r="F84" s="43"/>
      <c r="G84" s="43">
        <f>200000+350000</f>
        <v>550000</v>
      </c>
      <c r="H84" s="43"/>
      <c r="I84" s="43"/>
    </row>
    <row r="85" spans="1:9" ht="18.75" x14ac:dyDescent="0.3">
      <c r="A85" s="63" t="s">
        <v>98</v>
      </c>
      <c r="B85" s="31">
        <v>274</v>
      </c>
      <c r="C85" s="40"/>
      <c r="D85" s="40"/>
      <c r="E85" s="40"/>
      <c r="F85" s="61"/>
      <c r="G85" s="61">
        <v>1450000</v>
      </c>
      <c r="H85" s="61"/>
      <c r="I85" s="61"/>
    </row>
    <row r="86" spans="1:9" ht="37.5" x14ac:dyDescent="0.25">
      <c r="A86" s="62" t="s">
        <v>99</v>
      </c>
      <c r="B86" s="31">
        <v>300</v>
      </c>
      <c r="C86" s="40"/>
      <c r="D86" s="40">
        <v>207195.2</v>
      </c>
      <c r="E86" s="40"/>
      <c r="F86" s="40"/>
      <c r="G86" s="40"/>
      <c r="H86" s="40"/>
      <c r="I86" s="40">
        <v>250000</v>
      </c>
    </row>
    <row r="87" spans="1:9" ht="18.75" x14ac:dyDescent="0.25">
      <c r="A87" s="62" t="s">
        <v>100</v>
      </c>
      <c r="B87" s="31"/>
      <c r="C87" s="40"/>
      <c r="D87" s="40"/>
      <c r="E87" s="40"/>
      <c r="F87" s="40"/>
      <c r="G87" s="40">
        <f>50000+90000</f>
        <v>140000</v>
      </c>
      <c r="H87" s="40">
        <f>240000+170000</f>
        <v>410000</v>
      </c>
      <c r="I87" s="40"/>
    </row>
    <row r="88" spans="1:9" ht="37.5" x14ac:dyDescent="0.25">
      <c r="A88" s="62" t="s">
        <v>101</v>
      </c>
      <c r="B88" s="31"/>
      <c r="C88" s="40"/>
      <c r="D88" s="40"/>
      <c r="E88" s="40"/>
      <c r="F88" s="40"/>
      <c r="G88" s="40"/>
      <c r="H88" s="40">
        <v>190000</v>
      </c>
      <c r="I88" s="40">
        <v>10000</v>
      </c>
    </row>
    <row r="89" spans="1:9" ht="37.5" x14ac:dyDescent="0.25">
      <c r="A89" s="62" t="s">
        <v>102</v>
      </c>
      <c r="B89" s="31"/>
      <c r="C89" s="40"/>
      <c r="D89" s="40"/>
      <c r="E89" s="40"/>
      <c r="F89" s="40"/>
      <c r="G89" s="40">
        <v>270000</v>
      </c>
      <c r="H89" s="40"/>
      <c r="I89" s="40"/>
    </row>
    <row r="90" spans="1:9" ht="37.5" x14ac:dyDescent="0.25">
      <c r="A90" s="62" t="s">
        <v>103</v>
      </c>
      <c r="B90" s="31"/>
      <c r="C90" s="40"/>
      <c r="D90" s="40"/>
      <c r="E90" s="40"/>
      <c r="F90" s="40"/>
      <c r="G90" s="40">
        <v>90000</v>
      </c>
      <c r="H90" s="40">
        <v>160000</v>
      </c>
      <c r="I90" s="40"/>
    </row>
    <row r="91" spans="1:9" ht="18.75" x14ac:dyDescent="0.3">
      <c r="A91" s="30" t="s">
        <v>104</v>
      </c>
      <c r="B91" s="31">
        <v>310</v>
      </c>
      <c r="C91" s="44"/>
      <c r="D91" s="35"/>
      <c r="E91" s="35"/>
      <c r="F91" s="48"/>
      <c r="G91" s="48"/>
      <c r="H91" s="48"/>
      <c r="I91" s="48"/>
    </row>
    <row r="92" spans="1:9" ht="37.5" x14ac:dyDescent="0.25">
      <c r="A92" s="51" t="s">
        <v>105</v>
      </c>
      <c r="B92" s="31">
        <v>320</v>
      </c>
      <c r="C92" s="35"/>
      <c r="D92" s="35"/>
      <c r="E92" s="35"/>
      <c r="F92" s="35"/>
      <c r="G92" s="35"/>
      <c r="H92" s="35"/>
      <c r="I92" s="35"/>
    </row>
    <row r="93" spans="1:9" ht="37.5" x14ac:dyDescent="0.25">
      <c r="A93" s="30" t="s">
        <v>106</v>
      </c>
      <c r="B93" s="31">
        <v>321</v>
      </c>
      <c r="C93" s="35">
        <v>0</v>
      </c>
      <c r="D93" s="35">
        <v>0</v>
      </c>
      <c r="E93" s="35"/>
      <c r="F93" s="35"/>
      <c r="G93" s="35"/>
      <c r="H93" s="35"/>
      <c r="I93" s="35"/>
    </row>
    <row r="94" spans="1:9" ht="18.75" x14ac:dyDescent="0.25">
      <c r="A94" s="65" t="s">
        <v>107</v>
      </c>
      <c r="B94" s="31">
        <v>322</v>
      </c>
      <c r="C94" s="35"/>
      <c r="D94" s="35"/>
      <c r="E94" s="35"/>
      <c r="F94" s="35"/>
      <c r="G94" s="35"/>
      <c r="H94" s="35"/>
      <c r="I94" s="35"/>
    </row>
    <row r="95" spans="1:9" ht="18.75" x14ac:dyDescent="0.3">
      <c r="A95" s="46" t="s">
        <v>108</v>
      </c>
      <c r="B95" s="31">
        <v>323</v>
      </c>
      <c r="C95" s="35"/>
      <c r="D95" s="35"/>
      <c r="E95" s="35"/>
      <c r="F95" s="35"/>
      <c r="G95" s="35"/>
      <c r="H95" s="35"/>
      <c r="I95" s="35"/>
    </row>
    <row r="96" spans="1:9" ht="18.75" x14ac:dyDescent="0.25">
      <c r="A96" s="30" t="s">
        <v>109</v>
      </c>
      <c r="B96" s="31">
        <v>330</v>
      </c>
      <c r="C96" s="35"/>
      <c r="D96" s="35"/>
      <c r="E96" s="40"/>
      <c r="F96" s="40"/>
      <c r="G96" s="40"/>
      <c r="H96" s="40"/>
      <c r="I96" s="40"/>
    </row>
    <row r="97" spans="1:9" ht="18.75" x14ac:dyDescent="0.25">
      <c r="A97" s="91" t="s">
        <v>110</v>
      </c>
      <c r="B97" s="91"/>
      <c r="C97" s="91"/>
      <c r="D97" s="91"/>
      <c r="E97" s="91"/>
      <c r="F97" s="91"/>
      <c r="G97" s="91"/>
      <c r="H97" s="91"/>
      <c r="I97" s="91"/>
    </row>
    <row r="98" spans="1:9" ht="18.75" x14ac:dyDescent="0.25">
      <c r="A98" s="30" t="s">
        <v>111</v>
      </c>
      <c r="B98" s="31">
        <v>400</v>
      </c>
      <c r="C98" s="40"/>
      <c r="D98" s="40"/>
      <c r="E98" s="35"/>
      <c r="F98" s="40"/>
      <c r="G98" s="40"/>
      <c r="H98" s="40"/>
      <c r="I98" s="40"/>
    </row>
    <row r="99" spans="1:9" ht="18.75" x14ac:dyDescent="0.25">
      <c r="A99" s="30" t="s">
        <v>112</v>
      </c>
      <c r="B99" s="31">
        <v>410</v>
      </c>
      <c r="C99" s="40"/>
      <c r="D99" s="40"/>
      <c r="E99" s="35"/>
      <c r="F99" s="40"/>
      <c r="G99" s="40"/>
      <c r="H99" s="40"/>
      <c r="I99" s="40"/>
    </row>
    <row r="100" spans="1:9" ht="18.75" x14ac:dyDescent="0.25">
      <c r="A100" s="30" t="s">
        <v>113</v>
      </c>
      <c r="B100" s="31">
        <v>420</v>
      </c>
      <c r="C100" s="40"/>
      <c r="D100" s="40"/>
      <c r="E100" s="35"/>
      <c r="F100" s="40"/>
      <c r="G100" s="40"/>
      <c r="H100" s="40"/>
      <c r="I100" s="40"/>
    </row>
    <row r="101" spans="1:9" ht="18.75" x14ac:dyDescent="0.25">
      <c r="A101" s="30" t="s">
        <v>104</v>
      </c>
      <c r="B101" s="31">
        <v>430</v>
      </c>
      <c r="C101" s="40"/>
      <c r="D101" s="40"/>
      <c r="E101" s="35"/>
      <c r="F101" s="40"/>
      <c r="G101" s="40"/>
      <c r="H101" s="40"/>
      <c r="I101" s="40"/>
    </row>
    <row r="102" spans="1:9" ht="18.75" x14ac:dyDescent="0.25">
      <c r="A102" s="30" t="s">
        <v>114</v>
      </c>
      <c r="B102" s="31">
        <v>440</v>
      </c>
      <c r="C102" s="35">
        <f>[1]заг2022!$O$49</f>
        <v>9285.51</v>
      </c>
      <c r="D102" s="35">
        <v>9231.7999999999993</v>
      </c>
      <c r="E102" s="35">
        <v>9300</v>
      </c>
      <c r="F102" s="35">
        <v>2325</v>
      </c>
      <c r="G102" s="35">
        <v>2325</v>
      </c>
      <c r="H102" s="35">
        <v>2325</v>
      </c>
      <c r="I102" s="35">
        <v>2325</v>
      </c>
    </row>
    <row r="103" spans="1:9" ht="18.75" x14ac:dyDescent="0.25">
      <c r="A103" s="41" t="s">
        <v>115</v>
      </c>
      <c r="B103" s="11">
        <v>450</v>
      </c>
      <c r="C103" s="35">
        <v>0</v>
      </c>
      <c r="D103" s="35">
        <v>0</v>
      </c>
      <c r="E103" s="35"/>
      <c r="F103" s="35"/>
      <c r="G103" s="35"/>
      <c r="H103" s="35"/>
      <c r="I103" s="35"/>
    </row>
    <row r="104" spans="1:9" ht="18.75" x14ac:dyDescent="0.25">
      <c r="A104" s="90" t="s">
        <v>116</v>
      </c>
      <c r="B104" s="90"/>
      <c r="C104" s="90"/>
      <c r="D104" s="90"/>
      <c r="E104" s="90"/>
      <c r="F104" s="90"/>
      <c r="G104" s="90"/>
      <c r="H104" s="90"/>
      <c r="I104" s="90"/>
    </row>
    <row r="105" spans="1:9" ht="18.75" x14ac:dyDescent="0.25">
      <c r="A105" s="30" t="s">
        <v>117</v>
      </c>
      <c r="B105" s="31">
        <v>500</v>
      </c>
      <c r="C105" s="35"/>
      <c r="D105" s="35"/>
      <c r="E105" s="35"/>
      <c r="F105" s="35"/>
      <c r="G105" s="35"/>
      <c r="H105" s="35"/>
      <c r="I105" s="35"/>
    </row>
    <row r="106" spans="1:9" ht="37.5" x14ac:dyDescent="0.25">
      <c r="A106" s="30" t="s">
        <v>118</v>
      </c>
      <c r="B106" s="49">
        <v>501</v>
      </c>
      <c r="C106" s="40"/>
      <c r="D106" s="40"/>
      <c r="E106" s="40"/>
      <c r="F106" s="40"/>
      <c r="G106" s="40"/>
      <c r="H106" s="40"/>
      <c r="I106" s="40"/>
    </row>
    <row r="107" spans="1:9" ht="18.75" x14ac:dyDescent="0.25">
      <c r="A107" s="66" t="s">
        <v>119</v>
      </c>
      <c r="B107" s="29">
        <v>510</v>
      </c>
      <c r="C107" s="44"/>
      <c r="D107" s="44"/>
      <c r="E107" s="67"/>
      <c r="F107" s="67"/>
      <c r="G107" s="67"/>
      <c r="H107" s="67"/>
      <c r="I107" s="67"/>
    </row>
    <row r="108" spans="1:9" ht="18.75" x14ac:dyDescent="0.25">
      <c r="A108" s="41" t="s">
        <v>120</v>
      </c>
      <c r="B108" s="68">
        <v>511</v>
      </c>
      <c r="C108" s="67"/>
      <c r="D108" s="67"/>
      <c r="E108" s="67"/>
      <c r="F108" s="67"/>
      <c r="G108" s="67"/>
      <c r="H108" s="67"/>
      <c r="I108" s="67"/>
    </row>
    <row r="109" spans="1:9" ht="18.75" x14ac:dyDescent="0.25">
      <c r="A109" s="41" t="s">
        <v>121</v>
      </c>
      <c r="B109" s="68">
        <v>512</v>
      </c>
      <c r="C109" s="67"/>
      <c r="D109" s="67"/>
      <c r="E109" s="67"/>
      <c r="F109" s="67"/>
      <c r="G109" s="67"/>
      <c r="H109" s="67"/>
      <c r="I109" s="67"/>
    </row>
    <row r="110" spans="1:9" ht="37.5" x14ac:dyDescent="0.25">
      <c r="A110" s="41" t="s">
        <v>122</v>
      </c>
      <c r="B110" s="68">
        <v>513</v>
      </c>
      <c r="C110" s="67"/>
      <c r="D110" s="67"/>
      <c r="E110" s="44"/>
      <c r="F110" s="67"/>
      <c r="G110" s="67"/>
      <c r="H110" s="67"/>
      <c r="I110" s="67"/>
    </row>
    <row r="111" spans="1:9" ht="37.5" x14ac:dyDescent="0.25">
      <c r="A111" s="41" t="s">
        <v>123</v>
      </c>
      <c r="B111" s="68">
        <v>514</v>
      </c>
      <c r="C111" s="67"/>
      <c r="D111" s="67"/>
      <c r="E111" s="44"/>
      <c r="F111" s="67"/>
      <c r="G111" s="67"/>
      <c r="H111" s="67"/>
      <c r="I111" s="67"/>
    </row>
    <row r="112" spans="1:9" ht="56.25" x14ac:dyDescent="0.25">
      <c r="A112" s="41" t="s">
        <v>124</v>
      </c>
      <c r="B112" s="68">
        <v>515</v>
      </c>
      <c r="C112" s="40"/>
      <c r="D112" s="67"/>
      <c r="E112" s="44"/>
      <c r="F112" s="67"/>
      <c r="G112" s="67"/>
      <c r="H112" s="67"/>
      <c r="I112" s="67"/>
    </row>
    <row r="113" spans="1:9" ht="18.75" x14ac:dyDescent="0.25">
      <c r="A113" s="41" t="s">
        <v>125</v>
      </c>
      <c r="B113" s="69">
        <v>516</v>
      </c>
      <c r="C113" s="67"/>
      <c r="D113" s="67"/>
      <c r="E113" s="70"/>
      <c r="F113" s="67"/>
      <c r="G113" s="67"/>
      <c r="H113" s="67"/>
      <c r="I113" s="67"/>
    </row>
    <row r="114" spans="1:9" ht="18.75" x14ac:dyDescent="0.25">
      <c r="A114" s="90" t="s">
        <v>126</v>
      </c>
      <c r="B114" s="90"/>
      <c r="C114" s="90"/>
      <c r="D114" s="90"/>
      <c r="E114" s="90"/>
      <c r="F114" s="90"/>
      <c r="G114" s="90"/>
      <c r="H114" s="90"/>
      <c r="I114" s="90"/>
    </row>
    <row r="115" spans="1:9" ht="37.5" x14ac:dyDescent="0.25">
      <c r="A115" s="41" t="s">
        <v>127</v>
      </c>
      <c r="B115" s="11">
        <v>600</v>
      </c>
      <c r="C115" s="44"/>
      <c r="D115" s="44"/>
      <c r="E115" s="44"/>
      <c r="F115" s="44"/>
      <c r="G115" s="44"/>
      <c r="H115" s="44"/>
      <c r="I115" s="44"/>
    </row>
    <row r="116" spans="1:9" ht="18.75" x14ac:dyDescent="0.25">
      <c r="A116" s="71" t="s">
        <v>128</v>
      </c>
      <c r="B116" s="69">
        <v>601</v>
      </c>
      <c r="C116" s="72"/>
      <c r="D116" s="72"/>
      <c r="E116" s="67"/>
      <c r="F116" s="67"/>
      <c r="G116" s="67"/>
      <c r="H116" s="67"/>
      <c r="I116" s="67"/>
    </row>
    <row r="117" spans="1:9" ht="18.75" x14ac:dyDescent="0.25">
      <c r="A117" s="71" t="s">
        <v>129</v>
      </c>
      <c r="B117" s="69">
        <v>602</v>
      </c>
      <c r="C117" s="72"/>
      <c r="D117" s="72"/>
      <c r="E117" s="67"/>
      <c r="F117" s="67"/>
      <c r="G117" s="67"/>
      <c r="H117" s="67"/>
      <c r="I117" s="67"/>
    </row>
    <row r="118" spans="1:9" ht="18.75" x14ac:dyDescent="0.25">
      <c r="A118" s="71" t="s">
        <v>130</v>
      </c>
      <c r="B118" s="69">
        <v>603</v>
      </c>
      <c r="C118" s="72"/>
      <c r="D118" s="67"/>
      <c r="E118" s="67"/>
      <c r="F118" s="67"/>
      <c r="G118" s="67"/>
      <c r="H118" s="67"/>
      <c r="I118" s="67"/>
    </row>
    <row r="119" spans="1:9" ht="18.75" x14ac:dyDescent="0.25">
      <c r="A119" s="41" t="s">
        <v>131</v>
      </c>
      <c r="B119" s="11">
        <v>610</v>
      </c>
      <c r="C119" s="72"/>
      <c r="D119" s="72"/>
      <c r="E119" s="67"/>
      <c r="F119" s="67"/>
      <c r="G119" s="67"/>
      <c r="H119" s="67"/>
      <c r="I119" s="67"/>
    </row>
    <row r="120" spans="1:9" ht="37.5" x14ac:dyDescent="0.25">
      <c r="A120" s="41" t="s">
        <v>132</v>
      </c>
      <c r="B120" s="11">
        <v>620</v>
      </c>
      <c r="C120" s="44"/>
      <c r="D120" s="44"/>
      <c r="E120" s="44"/>
      <c r="F120" s="44"/>
      <c r="G120" s="44"/>
      <c r="H120" s="44"/>
      <c r="I120" s="44"/>
    </row>
    <row r="121" spans="1:9" ht="18.75" x14ac:dyDescent="0.25">
      <c r="A121" s="71" t="s">
        <v>128</v>
      </c>
      <c r="B121" s="69">
        <v>621</v>
      </c>
      <c r="C121" s="72"/>
      <c r="D121" s="72"/>
      <c r="E121" s="67"/>
      <c r="F121" s="67"/>
      <c r="G121" s="67"/>
      <c r="H121" s="67"/>
      <c r="I121" s="67"/>
    </row>
    <row r="122" spans="1:9" ht="18.75" x14ac:dyDescent="0.25">
      <c r="A122" s="71" t="s">
        <v>129</v>
      </c>
      <c r="B122" s="69">
        <v>622</v>
      </c>
      <c r="C122" s="72"/>
      <c r="D122" s="72"/>
      <c r="E122" s="67"/>
      <c r="F122" s="67"/>
      <c r="G122" s="67"/>
      <c r="H122" s="67"/>
      <c r="I122" s="67"/>
    </row>
    <row r="123" spans="1:9" ht="18.75" x14ac:dyDescent="0.25">
      <c r="A123" s="71" t="s">
        <v>130</v>
      </c>
      <c r="B123" s="69">
        <v>623</v>
      </c>
      <c r="C123" s="72"/>
      <c r="D123" s="72"/>
      <c r="E123" s="67"/>
      <c r="F123" s="67"/>
      <c r="G123" s="67"/>
      <c r="H123" s="67"/>
      <c r="I123" s="67"/>
    </row>
    <row r="124" spans="1:9" ht="18.75" x14ac:dyDescent="0.25">
      <c r="A124" s="41" t="s">
        <v>133</v>
      </c>
      <c r="B124" s="11">
        <v>630</v>
      </c>
      <c r="C124" s="72"/>
      <c r="D124" s="72"/>
      <c r="E124" s="67"/>
      <c r="F124" s="67"/>
      <c r="G124" s="67"/>
      <c r="H124" s="67"/>
      <c r="I124" s="67"/>
    </row>
    <row r="125" spans="1:9" ht="18.75" x14ac:dyDescent="0.25">
      <c r="A125" s="66" t="s">
        <v>134</v>
      </c>
      <c r="B125" s="73">
        <v>700</v>
      </c>
      <c r="C125" s="44">
        <f>C65</f>
        <v>4497411.84</v>
      </c>
      <c r="D125" s="44">
        <f t="shared" ref="D125:I125" si="8">D65</f>
        <v>4793969.1900000004</v>
      </c>
      <c r="E125" s="44">
        <f t="shared" si="8"/>
        <v>15002262</v>
      </c>
      <c r="F125" s="44">
        <f t="shared" si="8"/>
        <v>6730222</v>
      </c>
      <c r="G125" s="44">
        <f t="shared" si="8"/>
        <v>4325420</v>
      </c>
      <c r="H125" s="44">
        <f t="shared" si="8"/>
        <v>2425420</v>
      </c>
      <c r="I125" s="44">
        <f t="shared" si="8"/>
        <v>1521200</v>
      </c>
    </row>
    <row r="126" spans="1:9" ht="18.75" x14ac:dyDescent="0.25">
      <c r="A126" s="66" t="s">
        <v>135</v>
      </c>
      <c r="B126" s="73">
        <v>800</v>
      </c>
      <c r="C126" s="74">
        <f>C66+C82+C83+C84+C85+C86+C91+C93+C94+C102</f>
        <v>4468267.17</v>
      </c>
      <c r="D126" s="44">
        <f>D66+D82+D83+D84+D85+D86+D91+D93+D94+D102</f>
        <v>4622316.1099999994</v>
      </c>
      <c r="E126" s="113">
        <v>15202066</v>
      </c>
      <c r="F126" s="44">
        <f>F66+F81+F102</f>
        <v>6728943.7039999999</v>
      </c>
      <c r="G126" s="44">
        <f t="shared" ref="G126:I126" si="9">G66+G81+G102</f>
        <v>4308075.6439999994</v>
      </c>
      <c r="H126" s="44">
        <f t="shared" si="9"/>
        <v>2552075.6439999999</v>
      </c>
      <c r="I126" s="44">
        <f t="shared" si="9"/>
        <v>1612971.1440000001</v>
      </c>
    </row>
    <row r="127" spans="1:9" ht="18.75" x14ac:dyDescent="0.25">
      <c r="A127" s="41" t="s">
        <v>136</v>
      </c>
      <c r="B127" s="11">
        <v>850</v>
      </c>
      <c r="C127" s="72"/>
      <c r="D127" s="72"/>
      <c r="E127" s="67"/>
      <c r="F127" s="67"/>
      <c r="G127" s="67"/>
      <c r="H127" s="67"/>
      <c r="I127" s="67"/>
    </row>
    <row r="128" spans="1:9" ht="18.75" x14ac:dyDescent="0.25">
      <c r="A128" s="90" t="s">
        <v>137</v>
      </c>
      <c r="B128" s="90"/>
      <c r="C128" s="75"/>
      <c r="D128" s="75"/>
      <c r="E128" s="76"/>
      <c r="F128" s="76"/>
      <c r="G128" s="76"/>
      <c r="H128" s="76"/>
      <c r="I128" s="76"/>
    </row>
    <row r="129" spans="1:9" ht="18.75" x14ac:dyDescent="0.25">
      <c r="A129" s="41" t="s">
        <v>138</v>
      </c>
      <c r="B129" s="11">
        <v>900</v>
      </c>
      <c r="C129" s="77">
        <v>24</v>
      </c>
      <c r="D129" s="77">
        <v>29</v>
      </c>
      <c r="E129" s="78">
        <v>29</v>
      </c>
      <c r="F129" s="112"/>
      <c r="G129" s="78"/>
      <c r="H129" s="78"/>
      <c r="I129" s="78"/>
    </row>
    <row r="130" spans="1:9" ht="18.75" x14ac:dyDescent="0.25">
      <c r="A130" s="41" t="s">
        <v>139</v>
      </c>
      <c r="B130" s="11">
        <v>910</v>
      </c>
      <c r="C130" s="67"/>
      <c r="D130" s="67"/>
      <c r="E130" s="67"/>
      <c r="F130" s="67"/>
      <c r="G130" s="67"/>
      <c r="H130" s="67"/>
      <c r="I130" s="67"/>
    </row>
    <row r="131" spans="1:9" ht="18.75" x14ac:dyDescent="0.25">
      <c r="A131" s="41" t="s">
        <v>140</v>
      </c>
      <c r="B131" s="11">
        <v>920</v>
      </c>
      <c r="C131" s="67">
        <v>931831.98</v>
      </c>
      <c r="D131" s="67">
        <f>120103.55+102.94+14987.93+974769.81</f>
        <v>1109964.23</v>
      </c>
      <c r="E131" s="67"/>
      <c r="F131" s="67"/>
      <c r="G131" s="67"/>
      <c r="H131" s="67"/>
      <c r="I131" s="67"/>
    </row>
    <row r="132" spans="1:9" ht="37.5" x14ac:dyDescent="0.25">
      <c r="A132" s="41" t="s">
        <v>141</v>
      </c>
      <c r="B132" s="11">
        <v>930</v>
      </c>
      <c r="C132" s="67">
        <v>206930.72</v>
      </c>
      <c r="D132" s="67">
        <v>0</v>
      </c>
      <c r="E132" s="67">
        <v>0</v>
      </c>
      <c r="F132" s="67"/>
      <c r="G132" s="67"/>
      <c r="H132" s="67"/>
      <c r="I132" s="67"/>
    </row>
    <row r="133" spans="1:9" ht="18.75" x14ac:dyDescent="0.25">
      <c r="A133" s="41" t="s">
        <v>142</v>
      </c>
      <c r="B133" s="11">
        <v>940</v>
      </c>
      <c r="C133" s="67">
        <v>1105201</v>
      </c>
      <c r="D133" s="67">
        <f>1575714.33+403289.76</f>
        <v>1979004.09</v>
      </c>
      <c r="E133" s="67"/>
      <c r="F133" s="67"/>
      <c r="G133" s="67"/>
      <c r="H133" s="67"/>
      <c r="I133" s="67"/>
    </row>
    <row r="134" spans="1:9" ht="18.75" x14ac:dyDescent="0.25">
      <c r="A134" s="41" t="s">
        <v>143</v>
      </c>
      <c r="B134" s="11">
        <v>950</v>
      </c>
      <c r="C134" s="67">
        <v>94760</v>
      </c>
      <c r="D134" s="67">
        <v>141103.16</v>
      </c>
      <c r="E134" s="67"/>
      <c r="F134" s="67"/>
      <c r="G134" s="67"/>
      <c r="H134" s="67"/>
      <c r="I134" s="67"/>
    </row>
    <row r="135" spans="1:9" ht="18.75" x14ac:dyDescent="0.25">
      <c r="A135" s="79"/>
      <c r="B135" s="2"/>
      <c r="C135" s="80"/>
      <c r="D135" s="80"/>
      <c r="E135" s="80"/>
      <c r="F135" s="80"/>
      <c r="G135" s="80"/>
      <c r="H135" s="80"/>
      <c r="I135" s="80"/>
    </row>
    <row r="136" spans="1:9" ht="18.75" x14ac:dyDescent="0.25">
      <c r="A136" s="79"/>
      <c r="B136" s="2"/>
      <c r="C136" s="80"/>
      <c r="D136" s="80"/>
      <c r="E136" s="80"/>
      <c r="F136" s="80"/>
      <c r="G136" s="80"/>
      <c r="H136" s="80"/>
      <c r="I136" s="80"/>
    </row>
    <row r="137" spans="1:9" ht="18.75" x14ac:dyDescent="0.25">
      <c r="A137" s="79"/>
      <c r="B137" s="2"/>
      <c r="C137" s="81"/>
      <c r="D137" s="82"/>
      <c r="E137" s="82"/>
      <c r="F137" s="82"/>
      <c r="G137" s="82"/>
      <c r="H137" s="82"/>
      <c r="I137" s="82"/>
    </row>
    <row r="138" spans="1:9" ht="18.75" x14ac:dyDescent="0.25">
      <c r="A138" s="79" t="s">
        <v>144</v>
      </c>
      <c r="B138" s="2"/>
      <c r="C138" s="88" t="s">
        <v>145</v>
      </c>
      <c r="D138" s="88"/>
      <c r="E138" s="88"/>
      <c r="F138" s="83"/>
      <c r="G138" s="89" t="s">
        <v>146</v>
      </c>
      <c r="H138" s="89"/>
      <c r="I138" s="89"/>
    </row>
    <row r="139" spans="1:9" ht="18.75" x14ac:dyDescent="0.25">
      <c r="A139" s="84"/>
      <c r="B139" s="1"/>
      <c r="C139" s="86" t="s">
        <v>147</v>
      </c>
      <c r="D139" s="86"/>
      <c r="E139" s="86"/>
      <c r="F139" s="3"/>
      <c r="G139" s="87" t="s">
        <v>148</v>
      </c>
      <c r="H139" s="87"/>
      <c r="I139" s="87"/>
    </row>
    <row r="140" spans="1:9" ht="18.75" x14ac:dyDescent="0.25">
      <c r="A140" s="84"/>
      <c r="B140" s="1"/>
      <c r="C140" s="84"/>
      <c r="D140" s="84"/>
      <c r="E140" s="84"/>
      <c r="F140" s="3"/>
      <c r="G140" s="85"/>
      <c r="H140" s="85"/>
      <c r="I140" s="85"/>
    </row>
    <row r="141" spans="1:9" ht="18.75" x14ac:dyDescent="0.25">
      <c r="A141" s="79"/>
      <c r="B141" s="2"/>
      <c r="C141" s="81"/>
      <c r="D141" s="82"/>
      <c r="E141" s="82"/>
      <c r="F141" s="82"/>
      <c r="G141" s="82"/>
      <c r="H141" s="82"/>
      <c r="I141" s="82"/>
    </row>
    <row r="142" spans="1:9" ht="18.75" x14ac:dyDescent="0.25">
      <c r="A142" s="79" t="s">
        <v>149</v>
      </c>
      <c r="B142" s="2"/>
      <c r="C142" s="88" t="s">
        <v>145</v>
      </c>
      <c r="D142" s="88"/>
      <c r="E142" s="88"/>
      <c r="F142" s="83"/>
      <c r="G142" s="89" t="s">
        <v>150</v>
      </c>
      <c r="H142" s="89"/>
      <c r="I142" s="89"/>
    </row>
    <row r="143" spans="1:9" ht="18.75" x14ac:dyDescent="0.25">
      <c r="A143" s="84"/>
      <c r="B143" s="1"/>
      <c r="C143" s="86" t="s">
        <v>151</v>
      </c>
      <c r="D143" s="86"/>
      <c r="E143" s="86"/>
      <c r="F143" s="3"/>
      <c r="G143" s="87" t="s">
        <v>148</v>
      </c>
      <c r="H143" s="87"/>
      <c r="I143" s="87"/>
    </row>
    <row r="144" spans="1:9" ht="18.75" x14ac:dyDescent="0.25">
      <c r="A144" s="79"/>
      <c r="B144" s="2"/>
      <c r="C144" s="81"/>
      <c r="D144" s="82"/>
      <c r="E144" s="82"/>
      <c r="F144" s="82"/>
      <c r="G144" s="82"/>
      <c r="H144" s="82"/>
      <c r="I144" s="82"/>
    </row>
    <row r="145" spans="1:9" ht="18.75" x14ac:dyDescent="0.25">
      <c r="A145" s="79"/>
      <c r="B145" s="2"/>
      <c r="C145" s="81"/>
      <c r="D145" s="82"/>
      <c r="E145" s="82"/>
      <c r="F145" s="82"/>
      <c r="G145" s="82"/>
      <c r="H145" s="82"/>
      <c r="I145" s="82"/>
    </row>
    <row r="146" spans="1:9" ht="18.75" x14ac:dyDescent="0.25">
      <c r="A146" s="79"/>
      <c r="B146" s="2"/>
      <c r="C146" s="81"/>
      <c r="D146" s="82"/>
      <c r="E146" s="82"/>
      <c r="F146" s="82"/>
      <c r="G146" s="82"/>
      <c r="H146" s="88"/>
      <c r="I146" s="88"/>
    </row>
    <row r="147" spans="1:9" ht="18.75" x14ac:dyDescent="0.25">
      <c r="A147" s="79"/>
      <c r="B147" s="2"/>
      <c r="C147" s="81"/>
      <c r="D147" s="82"/>
      <c r="E147" s="82"/>
      <c r="F147" s="82"/>
      <c r="G147" s="82"/>
      <c r="H147" s="82"/>
      <c r="I147" s="82"/>
    </row>
    <row r="148" spans="1:9" ht="18.75" x14ac:dyDescent="0.25">
      <c r="A148" s="79"/>
      <c r="B148" s="2"/>
      <c r="C148" s="81"/>
      <c r="D148" s="82"/>
      <c r="E148" s="82"/>
      <c r="F148" s="82"/>
      <c r="G148" s="82"/>
      <c r="H148" s="82"/>
      <c r="I148" s="82"/>
    </row>
    <row r="149" spans="1:9" ht="18.75" x14ac:dyDescent="0.25">
      <c r="A149" s="79"/>
      <c r="B149" s="2"/>
      <c r="C149" s="81"/>
      <c r="D149" s="82"/>
      <c r="E149" s="82"/>
      <c r="F149" s="82"/>
      <c r="G149" s="82"/>
      <c r="H149" s="82"/>
      <c r="I149" s="82"/>
    </row>
  </sheetData>
  <mergeCells count="48">
    <mergeCell ref="B28:E28"/>
    <mergeCell ref="H28:I28"/>
    <mergeCell ref="F1:H1"/>
    <mergeCell ref="F2:H2"/>
    <mergeCell ref="F3:H3"/>
    <mergeCell ref="F4:H4"/>
    <mergeCell ref="F5:H5"/>
    <mergeCell ref="D13:I13"/>
    <mergeCell ref="D14:I14"/>
    <mergeCell ref="D15:I15"/>
    <mergeCell ref="D16:I16"/>
    <mergeCell ref="D17:I17"/>
    <mergeCell ref="H24:I24"/>
    <mergeCell ref="B38:G38"/>
    <mergeCell ref="B29:G29"/>
    <mergeCell ref="B30:E30"/>
    <mergeCell ref="B31:E31"/>
    <mergeCell ref="B32:E32"/>
    <mergeCell ref="B33:G33"/>
    <mergeCell ref="B34:E34"/>
    <mergeCell ref="B35:E35"/>
    <mergeCell ref="F35:H35"/>
    <mergeCell ref="B36:E36"/>
    <mergeCell ref="F36:H36"/>
    <mergeCell ref="B37:G37"/>
    <mergeCell ref="A128:B128"/>
    <mergeCell ref="B39:G39"/>
    <mergeCell ref="A42:I42"/>
    <mergeCell ref="A44:A45"/>
    <mergeCell ref="B44:B45"/>
    <mergeCell ref="C44:C45"/>
    <mergeCell ref="D44:D45"/>
    <mergeCell ref="E44:E45"/>
    <mergeCell ref="F44:I44"/>
    <mergeCell ref="A47:I47"/>
    <mergeCell ref="A48:I48"/>
    <mergeCell ref="A97:I97"/>
    <mergeCell ref="A104:I104"/>
    <mergeCell ref="A114:I114"/>
    <mergeCell ref="C143:E143"/>
    <mergeCell ref="G143:I143"/>
    <mergeCell ref="H146:I146"/>
    <mergeCell ref="C138:E138"/>
    <mergeCell ref="G138:I138"/>
    <mergeCell ref="C139:E139"/>
    <mergeCell ref="G139:I139"/>
    <mergeCell ref="C142:E142"/>
    <mergeCell ref="G142:I142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Admin</cp:lastModifiedBy>
  <dcterms:created xsi:type="dcterms:W3CDTF">2023-12-12T13:45:57Z</dcterms:created>
  <dcterms:modified xsi:type="dcterms:W3CDTF">2023-12-12T14:18:24Z</dcterms:modified>
</cp:coreProperties>
</file>